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2120" windowHeight="7905" tabRatio="844" activeTab="0"/>
  </bookViews>
  <sheets>
    <sheet name="AJO" sheetId="1" r:id="rId1"/>
    <sheet name="ALFALFA (INSTALACION)" sheetId="2" r:id="rId2"/>
    <sheet name="ALFALFA (MANTENIMIENTO)" sheetId="3" r:id="rId3"/>
    <sheet name="APIO" sheetId="4" r:id="rId4"/>
    <sheet name="ARROZ" sheetId="5" r:id="rId5"/>
    <sheet name="ARVEJA GRANO VERDE" sheetId="6" r:id="rId6"/>
    <sheet name="BETARRAGA" sheetId="7" r:id="rId7"/>
    <sheet name="BRAQUEARIA (INSTALACION)" sheetId="8" r:id="rId8"/>
    <sheet name="BRAQUEARIA (MANTENIMIENTO)" sheetId="9" r:id="rId9"/>
    <sheet name="CACAO (INSTALACION)" sheetId="10" r:id="rId10"/>
    <sheet name="CACAO (MANTENIMIENTO)" sheetId="11" r:id="rId11"/>
    <sheet name="CAFE (INSTALACION)" sheetId="12" r:id="rId12"/>
    <sheet name="CAFE (MANTENIMIENTO)" sheetId="13" r:id="rId13"/>
    <sheet name="CAMOTE" sheetId="14" r:id="rId14"/>
    <sheet name="CEBADA" sheetId="15" r:id="rId15"/>
    <sheet name="CEBADA 1" sheetId="16" r:id="rId16"/>
    <sheet name="CEBOLLA" sheetId="17" r:id="rId17"/>
    <sheet name="FRIJOL" sheetId="18" r:id="rId18"/>
    <sheet name="HABA GRANO VERDE" sheetId="19" r:id="rId19"/>
    <sheet name="LECHUGA" sheetId="20" r:id="rId20"/>
    <sheet name="MAIZ AMARILLO DURO" sheetId="21" r:id="rId21"/>
    <sheet name="MAIZ AMILACEO" sheetId="22" r:id="rId22"/>
    <sheet name="MAIZ MORADO" sheetId="23" r:id="rId23"/>
    <sheet name="NARANJO (INSTALACION)" sheetId="24" r:id="rId24"/>
    <sheet name="NARANJO (MANTENIMIENTO)" sheetId="25" r:id="rId25"/>
    <sheet name="OLLUCO" sheetId="26" r:id="rId26"/>
    <sheet name="PAPA CONSUMO" sheetId="27" r:id="rId27"/>
    <sheet name="PAPA SEMILLA" sheetId="28" r:id="rId28"/>
    <sheet name="PAPAYO (INSTALACION)" sheetId="29" r:id="rId29"/>
    <sheet name="PAPAYO (MANTENIMIENTO)" sheetId="30" r:id="rId30"/>
    <sheet name="PIJUAYO (INSTALACION)" sheetId="31" r:id="rId31"/>
    <sheet name="PIJUAYO (MANTENIMIENTO)" sheetId="32" r:id="rId32"/>
    <sheet name="PLATANO (INSTALACION)" sheetId="33" r:id="rId33"/>
    <sheet name="PLATANO ( MANTENIMIENTO)" sheetId="34" r:id="rId34"/>
    <sheet name="PORO" sheetId="35" r:id="rId35"/>
    <sheet name="QUINUA" sheetId="36" r:id="rId36"/>
    <sheet name="QUINUA 1" sheetId="37" r:id="rId37"/>
    <sheet name="TE (INSTALACION)" sheetId="38" r:id="rId38"/>
    <sheet name="TE (MANTENIMIENTO)" sheetId="39" r:id="rId39"/>
    <sheet name="TOMATE" sheetId="40" r:id="rId40"/>
    <sheet name="TRIGO" sheetId="41" r:id="rId41"/>
    <sheet name="YUCA" sheetId="42" r:id="rId42"/>
    <sheet name="ZANAHORIA" sheetId="43" r:id="rId43"/>
    <sheet name="ZAPALLO" sheetId="44" r:id="rId44"/>
  </sheets>
  <definedNames>
    <definedName name="_xlnm.Print_Area" localSheetId="0">'AJO'!$A$1:$F$107</definedName>
    <definedName name="_xlnm.Print_Area" localSheetId="1">'ALFALFA (INSTALACION)'!$A$1:$F$107</definedName>
    <definedName name="_xlnm.Print_Area" localSheetId="2">'ALFALFA (MANTENIMIENTO)'!$A$1:$F$96</definedName>
    <definedName name="_xlnm.Print_Area" localSheetId="3">'APIO'!$A$1:$F$108</definedName>
    <definedName name="_xlnm.Print_Area" localSheetId="7">'BRAQUEARIA (INSTALACION)'!$A$1:$F$96</definedName>
    <definedName name="_xlnm.Print_Area" localSheetId="8">'BRAQUEARIA (MANTENIMIENTO)'!$A$1:$F$91</definedName>
    <definedName name="_xlnm.Print_Area" localSheetId="9">'CACAO (INSTALACION)'!$A$1:$F$63</definedName>
    <definedName name="_xlnm.Print_Area" localSheetId="10">'CACAO (MANTENIMIENTO)'!$A$1:$F$96</definedName>
    <definedName name="_xlnm.Print_Area" localSheetId="11">'CAFE (INSTALACION)'!$A$1:$F$69</definedName>
    <definedName name="_xlnm.Print_Area" localSheetId="12">'CAFE (MANTENIMIENTO)'!$A$1:$F$96</definedName>
    <definedName name="_xlnm.Print_Area" localSheetId="13">'CAMOTE'!$A$1:$F$109</definedName>
    <definedName name="_xlnm.Print_Area" localSheetId="14">'CEBADA'!$A$1:$F$95</definedName>
    <definedName name="_xlnm.Print_Area" localSheetId="15">'CEBADA 1'!$A$1:$F$107</definedName>
    <definedName name="_xlnm.Print_Area" localSheetId="16">'CEBOLLA'!$A$1:$F$107</definedName>
    <definedName name="_xlnm.Print_Area" localSheetId="17">'FRIJOL'!$A$1:$F$106</definedName>
    <definedName name="_xlnm.Print_Area" localSheetId="18">'HABA GRANO VERDE'!$A$1:$F$107</definedName>
    <definedName name="_xlnm.Print_Area" localSheetId="19">'LECHUGA'!$A$1:$F$107</definedName>
    <definedName name="_xlnm.Print_Area" localSheetId="20">'MAIZ AMARILLO DURO'!$A$1:$F$109</definedName>
    <definedName name="_xlnm.Print_Area" localSheetId="21">'MAIZ AMILACEO'!$A$1:$F$106</definedName>
    <definedName name="_xlnm.Print_Area" localSheetId="22">'MAIZ MORADO'!$A$1:$F$120</definedName>
    <definedName name="_xlnm.Print_Area" localSheetId="23">'NARANJO (INSTALACION)'!$A$1:$F$64</definedName>
    <definedName name="_xlnm.Print_Area" localSheetId="24">'NARANJO (MANTENIMIENTO)'!$A$1:$F$96</definedName>
    <definedName name="_xlnm.Print_Area" localSheetId="25">'OLLUCO'!$A$1:$F$107</definedName>
    <definedName name="_xlnm.Print_Area" localSheetId="26">'PAPA CONSUMO'!$A$1:$F$110</definedName>
    <definedName name="_xlnm.Print_Area" localSheetId="27">'PAPA SEMILLA'!$A$1:$F$126</definedName>
    <definedName name="_xlnm.Print_Area" localSheetId="28">'PAPAYO (INSTALACION)'!$A$1:$F$63</definedName>
    <definedName name="_xlnm.Print_Area" localSheetId="29">'PAPAYO (MANTENIMIENTO)'!$A$1:$F$96</definedName>
    <definedName name="_xlnm.Print_Area" localSheetId="30">'PIJUAYO (INSTALACION)'!$A$1:$F$61</definedName>
    <definedName name="_xlnm.Print_Area" localSheetId="31">'PIJUAYO (MANTENIMIENTO)'!$A$1:$F$57</definedName>
    <definedName name="_xlnm.Print_Area" localSheetId="33">'PLATANO ( MANTENIMIENTO)'!$A$1:$F$96</definedName>
    <definedName name="_xlnm.Print_Area" localSheetId="32">'PLATANO (INSTALACION)'!$A$1:$F$64</definedName>
    <definedName name="_xlnm.Print_Area" localSheetId="34">'PORO'!$A$1:$F$107</definedName>
    <definedName name="_xlnm.Print_Area" localSheetId="35">'QUINUA'!$A$1:$F$107</definedName>
    <definedName name="_xlnm.Print_Area" localSheetId="36">'QUINUA 1'!$A$1:$F$108</definedName>
    <definedName name="_xlnm.Print_Area" localSheetId="37">'TE (INSTALACION)'!$A$1:$F$63</definedName>
    <definedName name="_xlnm.Print_Area" localSheetId="38">'TE (MANTENIMIENTO)'!$A$1:$F$63</definedName>
    <definedName name="_xlnm.Print_Area" localSheetId="39">'TOMATE'!$A$1:$F$112</definedName>
    <definedName name="_xlnm.Print_Area" localSheetId="40">'TRIGO'!$A$1:$F$107</definedName>
    <definedName name="_xlnm.Print_Area" localSheetId="41">'YUCA'!$A$1:$F$102</definedName>
    <definedName name="_xlnm.Print_Area" localSheetId="42">'ZANAHORIA'!$A$1:$F$107</definedName>
    <definedName name="_xlnm.Print_Area" localSheetId="43">'ZAPALLO'!$A$1:$F$107</definedName>
  </definedNames>
  <calcPr fullCalcOnLoad="1"/>
</workbook>
</file>

<file path=xl/sharedStrings.xml><?xml version="1.0" encoding="utf-8"?>
<sst xmlns="http://schemas.openxmlformats.org/spreadsheetml/2006/main" count="5050" uniqueCount="501">
  <si>
    <t>UNIDAD</t>
  </si>
  <si>
    <t>DE</t>
  </si>
  <si>
    <t>MEDIDA</t>
  </si>
  <si>
    <t>Nº</t>
  </si>
  <si>
    <t>VALOR</t>
  </si>
  <si>
    <t>UNITARIO</t>
  </si>
  <si>
    <t>(S/.)</t>
  </si>
  <si>
    <t>COSTO</t>
  </si>
  <si>
    <t>TOTAL</t>
  </si>
  <si>
    <t>ACTIVIDAD</t>
  </si>
  <si>
    <t>I.-   COSTOS DIRECTOS</t>
  </si>
  <si>
    <t xml:space="preserve">      A. GASTOS DE CULTIVO</t>
  </si>
  <si>
    <t xml:space="preserve">                  - Riego de machaco</t>
  </si>
  <si>
    <t xml:space="preserve">                  - 1er. Abonamiento</t>
  </si>
  <si>
    <t xml:space="preserve">                  - 2do. Abonamiento</t>
  </si>
  <si>
    <t xml:space="preserve">                  - Deshierbo</t>
  </si>
  <si>
    <t xml:space="preserve">                  - Cultivo</t>
  </si>
  <si>
    <t xml:space="preserve">                  - Riegos</t>
  </si>
  <si>
    <t xml:space="preserve">                  - Aplicación pesticidas</t>
  </si>
  <si>
    <t xml:space="preserve">                  - Recolección y selección</t>
  </si>
  <si>
    <t xml:space="preserve">                  - Ensacado y carguío</t>
  </si>
  <si>
    <t>Jor.</t>
  </si>
  <si>
    <t>VARIEDAD</t>
  </si>
  <si>
    <t>CLASE DE SEMILLA</t>
  </si>
  <si>
    <t>SISTEMA DE SIEMBRA</t>
  </si>
  <si>
    <t>PERÍODO VEGETATIVO</t>
  </si>
  <si>
    <t>FECHA DE COSTEO</t>
  </si>
  <si>
    <t>: DIRECTO</t>
  </si>
  <si>
    <t xml:space="preserve">                  - Urea</t>
  </si>
  <si>
    <t xml:space="preserve">                  - Cloruro de Potasio</t>
  </si>
  <si>
    <t>Kg.</t>
  </si>
  <si>
    <t>Lt.</t>
  </si>
  <si>
    <t xml:space="preserve">      B. GASTOS GENERALES</t>
  </si>
  <si>
    <t xml:space="preserve">      SUB-TOTAL DE MANO DE OBRA</t>
  </si>
  <si>
    <t xml:space="preserve">      SUB-TOTAL DE INSUMOS</t>
  </si>
  <si>
    <t xml:space="preserve">      SUB-TOTAL DE GASTOS GENERALES</t>
  </si>
  <si>
    <t>TOTAL   DE   COSTOS   DIRECTOS</t>
  </si>
  <si>
    <t>II.-  COSTOS INDIRECTOS</t>
  </si>
  <si>
    <t>TOTAL  DE  COSTOS  INDIRECTOS</t>
  </si>
  <si>
    <t xml:space="preserve">             3.4 Pesticidas</t>
  </si>
  <si>
    <t xml:space="preserve">          1. Mano de Obra:</t>
  </si>
  <si>
    <t xml:space="preserve">             1.1 Preparación de terreno</t>
  </si>
  <si>
    <t xml:space="preserve">             1.2 Siembra</t>
  </si>
  <si>
    <t xml:space="preserve">             1.3 Abonamiento</t>
  </si>
  <si>
    <t xml:space="preserve">             1.4 Labores Culturales</t>
  </si>
  <si>
    <t xml:space="preserve">             1.5 Control Fitosanitario</t>
  </si>
  <si>
    <t xml:space="preserve">             1.6 Cosecha</t>
  </si>
  <si>
    <t xml:space="preserve">             2.1 Aradura</t>
  </si>
  <si>
    <t xml:space="preserve">             2.2 Cruza</t>
  </si>
  <si>
    <t xml:space="preserve">             2.3 Rastra</t>
  </si>
  <si>
    <t xml:space="preserve">          3. Insumos:</t>
  </si>
  <si>
    <t xml:space="preserve">       C. Valor Bruto de la Producción (S/.)</t>
  </si>
  <si>
    <t xml:space="preserve">       B. Precio Promedio de Venta (S/.x kg.)  </t>
  </si>
  <si>
    <t xml:space="preserve">       A. Rendimiento Probable (kg./ha.)</t>
  </si>
  <si>
    <t xml:space="preserve">       A. Pérdidas y mermas (5% producción)</t>
  </si>
  <si>
    <t xml:space="preserve">       B. Producción Vendida (95% producción)</t>
  </si>
  <si>
    <t xml:space="preserve">       C. Utilidad Neta Estimada</t>
  </si>
  <si>
    <t xml:space="preserve">       Valor Bruto de la Producción</t>
  </si>
  <si>
    <t xml:space="preserve">       Costo Total de la Produción</t>
  </si>
  <si>
    <t xml:space="preserve">       Utilidad Bruta de la Producción</t>
  </si>
  <si>
    <t xml:space="preserve">       Precio Promedio Venta Unitario</t>
  </si>
  <si>
    <t xml:space="preserve">       Costo de Producción Unitario</t>
  </si>
  <si>
    <t xml:space="preserve">       Margen de Utilidad Unitario</t>
  </si>
  <si>
    <t xml:space="preserve">       Utilidad Neta Estimada</t>
  </si>
  <si>
    <t xml:space="preserve">       Indice de Rentabilidad (%)</t>
  </si>
  <si>
    <t>GSVT/</t>
  </si>
  <si>
    <t xml:space="preserve">             3.1 Semilla </t>
  </si>
  <si>
    <t>: MEDIO</t>
  </si>
  <si>
    <t>: 6 MESES</t>
  </si>
  <si>
    <t xml:space="preserve">                  - Desaporque</t>
  </si>
  <si>
    <t xml:space="preserve">             2.4 Surcado</t>
  </si>
  <si>
    <t>Día/yunta</t>
  </si>
  <si>
    <t xml:space="preserve">             3.2 Fertilizantes (120-80-80)</t>
  </si>
  <si>
    <t xml:space="preserve">          2. Tracción Animal:</t>
  </si>
  <si>
    <t xml:space="preserve">                  - Incorporación  de materia orgánica</t>
  </si>
  <si>
    <t xml:space="preserve">                  - Distribución de semilla</t>
  </si>
  <si>
    <t xml:space="preserve">                  - Limpieza de terreno</t>
  </si>
  <si>
    <t xml:space="preserve">          1. Imprevistos (10% gastos de cultivo)</t>
  </si>
  <si>
    <t>: NAPURI</t>
  </si>
  <si>
    <t>: COMUN</t>
  </si>
  <si>
    <t>NIVEL TECNOLOGICO</t>
  </si>
  <si>
    <t>COSTO DE PRODUCCION DEL CULTIVO DE AJO</t>
  </si>
  <si>
    <t>III.- COSTO TOTAL DE PRODUCCION</t>
  </si>
  <si>
    <t xml:space="preserve">      SUB-TOTAL DE TRACCION ANIMAL</t>
  </si>
  <si>
    <t>IV.-  VALORIZACION DE LA COSECHA</t>
  </si>
  <si>
    <t>V.-   DISTRIBUCION DE LA PRODUCCION</t>
  </si>
  <si>
    <t>VI.-  ANALISIS ECONOMICO</t>
  </si>
  <si>
    <t>DIRECCION REGIONAL DE AGRICULTURA HUANUCO</t>
  </si>
  <si>
    <t>*   No se considera Leyes Sociales porque en la Región Huánuco no efectúan dicho pago.</t>
  </si>
  <si>
    <t>COSTO DE PRODUCCION DEL CULTIVO DE TE (INSTALACION)</t>
  </si>
  <si>
    <t>: ASSAMICA</t>
  </si>
  <si>
    <t>: INDIRECTO</t>
  </si>
  <si>
    <t>PERIODO VEGETATIVO</t>
  </si>
  <si>
    <t>: PERMANENTE</t>
  </si>
  <si>
    <t xml:space="preserve">                  - Limpieza, rozo, tumba y quema</t>
  </si>
  <si>
    <t xml:space="preserve">                  - Construcción de caminos</t>
  </si>
  <si>
    <t xml:space="preserve">                  - Alineamiento y hoyos</t>
  </si>
  <si>
    <t xml:space="preserve">                  - Construcción de drenajes</t>
  </si>
  <si>
    <t xml:space="preserve">             1.2 Siembra </t>
  </si>
  <si>
    <t xml:space="preserve">                  - Transplante de plantones</t>
  </si>
  <si>
    <t xml:space="preserve">                  - Recalce </t>
  </si>
  <si>
    <t xml:space="preserve">                  - Abonamiento</t>
  </si>
  <si>
    <t xml:space="preserve">                  - Deshierbos </t>
  </si>
  <si>
    <t xml:space="preserve">          2. Insumos:</t>
  </si>
  <si>
    <t xml:space="preserve">             2.1 Semilla (plantones)</t>
  </si>
  <si>
    <t>Unid.</t>
  </si>
  <si>
    <t xml:space="preserve">             2.2 Fertilizantes (115-150-0)</t>
  </si>
  <si>
    <t xml:space="preserve">             2.3 Pesticidas</t>
  </si>
  <si>
    <t>COSTO DE PRODUCCION DEL CULTIVO DE TE (MANTENIMIENTO)</t>
  </si>
  <si>
    <t xml:space="preserve">: </t>
  </si>
  <si>
    <t>:</t>
  </si>
  <si>
    <t xml:space="preserve">             1.1 Abonamiento</t>
  </si>
  <si>
    <t xml:space="preserve">             1.2 Labores Culturales</t>
  </si>
  <si>
    <t xml:space="preserve">                  - Deshierbos</t>
  </si>
  <si>
    <t xml:space="preserve">                  - Poda de mantenimiento</t>
  </si>
  <si>
    <t xml:space="preserve">             1.3 Control Fitosanitario</t>
  </si>
  <si>
    <t xml:space="preserve">             1.4 Cosecha</t>
  </si>
  <si>
    <t xml:space="preserve">                  - Recolección</t>
  </si>
  <si>
    <t xml:space="preserve">              1.5 Otros</t>
  </si>
  <si>
    <t xml:space="preserve">                   - Mant. de caminos y drenajes</t>
  </si>
  <si>
    <t xml:space="preserve">             2.1 Fertilizantes (170-80-90)</t>
  </si>
  <si>
    <t>COSTO DE PRODUCCION DEL CULTIVO DE MAIZ MORADO</t>
  </si>
  <si>
    <t>: NEGRA TOMASA</t>
  </si>
  <si>
    <t>: CERTIFICADA</t>
  </si>
  <si>
    <t>: GOLPES</t>
  </si>
  <si>
    <t>: 4 MESES</t>
  </si>
  <si>
    <t xml:space="preserve">                  - Aporque</t>
  </si>
  <si>
    <t xml:space="preserve">                  - Despanque</t>
  </si>
  <si>
    <t xml:space="preserve">                  - Recojo y selección</t>
  </si>
  <si>
    <t xml:space="preserve">                  - Encostalado</t>
  </si>
  <si>
    <t xml:space="preserve">          2. Maquinaria Agrícola:</t>
  </si>
  <si>
    <t>H/M</t>
  </si>
  <si>
    <t xml:space="preserve">             2.2 Rastra</t>
  </si>
  <si>
    <t xml:space="preserve">             2.3 Surcado</t>
  </si>
  <si>
    <t xml:space="preserve">      SUB-TOTAL DE MAQUINARIA AGRICOLA</t>
  </si>
  <si>
    <t xml:space="preserve">             3.2 Fertilizantes (160-90-80)</t>
  </si>
  <si>
    <t xml:space="preserve">             3.3 Pesticidas</t>
  </si>
  <si>
    <t xml:space="preserve">                  - Mancozeb</t>
  </si>
  <si>
    <t xml:space="preserve">           - Primera</t>
  </si>
  <si>
    <t xml:space="preserve">           - Segunda</t>
  </si>
  <si>
    <t xml:space="preserve">       - Primera</t>
  </si>
  <si>
    <t xml:space="preserve">       - Segunda</t>
  </si>
  <si>
    <t>COSTO DE PRODUCCION DEL CULTIVO DE ALFALFA (INSTALACION)</t>
  </si>
  <si>
    <t>: MOAPA</t>
  </si>
  <si>
    <t>: VOLEO</t>
  </si>
  <si>
    <t xml:space="preserve">                  - Preparación de melgas</t>
  </si>
  <si>
    <t xml:space="preserve">                  - Distribución y tapado de semilla</t>
  </si>
  <si>
    <t xml:space="preserve">                  - 1er. Deshierbo</t>
  </si>
  <si>
    <t xml:space="preserve">                  - 2do. Deshierbo</t>
  </si>
  <si>
    <t xml:space="preserve">                  - 3er. Deshierbo</t>
  </si>
  <si>
    <t xml:space="preserve">                  - 1er. Corte (4 meses)</t>
  </si>
  <si>
    <t xml:space="preserve">                  - 2do. Corte</t>
  </si>
  <si>
    <t xml:space="preserve">                  - 3er. Corte</t>
  </si>
  <si>
    <t xml:space="preserve">           2. Maquinaria Agrícola:</t>
  </si>
  <si>
    <t xml:space="preserve">               - Pasada dos rejas cruzadas</t>
  </si>
  <si>
    <t xml:space="preserve">               - Rastra</t>
  </si>
  <si>
    <t xml:space="preserve">               - Mullido (roto-vector)</t>
  </si>
  <si>
    <t xml:space="preserve">      SUB-TOTAL MAQUINARIA AGRICOLA</t>
  </si>
  <si>
    <t xml:space="preserve">       A. Rendimiento Probable en el 1er. Año de la Producción (kg./ha.)</t>
  </si>
  <si>
    <t>VI.-  ANÁLISIS ECONOMICO</t>
  </si>
  <si>
    <t>COSTO DE PRODUCCION DEL CULTIVO DE ALFALFA (MANTENIMIENTO)</t>
  </si>
  <si>
    <t xml:space="preserve">                  - Deshierbos (3)</t>
  </si>
  <si>
    <t xml:space="preserve">                  - Cortes (4)</t>
  </si>
  <si>
    <t xml:space="preserve">             2.2 Pesticidas</t>
  </si>
  <si>
    <t>V.-   DISTRIBUCIÓN DE LA PRODUCCION</t>
  </si>
  <si>
    <t>COSTO DE PRODUCCION DEL CULTIVO DE APIO</t>
  </si>
  <si>
    <t>: GOLDEN PLUME</t>
  </si>
  <si>
    <t xml:space="preserve">             1.1 Almácigo</t>
  </si>
  <si>
    <t xml:space="preserve">                  - Preparación de camas</t>
  </si>
  <si>
    <t xml:space="preserve">                  - Siembra y manejo</t>
  </si>
  <si>
    <t xml:space="preserve">             1.2 Transplante</t>
  </si>
  <si>
    <t xml:space="preserve">                  - Sacado de plántulas</t>
  </si>
  <si>
    <t xml:space="preserve">                  - Transplante</t>
  </si>
  <si>
    <t xml:space="preserve">                  - 1er. y 2do. Abonamiento</t>
  </si>
  <si>
    <t xml:space="preserve">                  - Recalce</t>
  </si>
  <si>
    <t xml:space="preserve">                  - Corte cuello planta</t>
  </si>
  <si>
    <t xml:space="preserve">                  - Clasificación</t>
  </si>
  <si>
    <t xml:space="preserve">                  - Carguío</t>
  </si>
  <si>
    <t xml:space="preserve">      SUB-TOTAL DE MAQUINARIA AGRÍCOLA</t>
  </si>
  <si>
    <t xml:space="preserve">             3.1 Semilla</t>
  </si>
  <si>
    <t xml:space="preserve">             3.2 Fertilizantes (150-80-60)</t>
  </si>
  <si>
    <t>COSTO DE PRODUCCION DEL CULTIVO DE ARROZ</t>
  </si>
  <si>
    <t>: CAPIRONA</t>
  </si>
  <si>
    <t>: 5 MESES</t>
  </si>
  <si>
    <t xml:space="preserve">                  - Limpieza de terreno  </t>
  </si>
  <si>
    <t xml:space="preserve">                  - Pajareo</t>
  </si>
  <si>
    <t xml:space="preserve">                  - Siega</t>
  </si>
  <si>
    <t xml:space="preserve">                  - Secado</t>
  </si>
  <si>
    <t xml:space="preserve">             2.5 Trilla</t>
  </si>
  <si>
    <t xml:space="preserve">             3.2 Fertilizantes (90-80-60)</t>
  </si>
  <si>
    <t>COSTO DE PRODUCCION DEL CULTIVO DE ARVEJA GRANO VERDE</t>
  </si>
  <si>
    <t>: ALDERMAN</t>
  </si>
  <si>
    <t xml:space="preserve">                  - Distribución semilla</t>
  </si>
  <si>
    <t xml:space="preserve">      SUB-TOTAL DE TRACCIÓN ANIMAL</t>
  </si>
  <si>
    <t>COSTO DE PRODUCCION DEL CULTIVO DE CACAO (INSTALACION)</t>
  </si>
  <si>
    <t>: CCN51</t>
  </si>
  <si>
    <t xml:space="preserve">                  - Rozo, tumba y quema</t>
  </si>
  <si>
    <t xml:space="preserve">                  - Construcción de drenes</t>
  </si>
  <si>
    <t xml:space="preserve">                  - Alineamiento y poceado</t>
  </si>
  <si>
    <t xml:space="preserve">             1.4 Instalación (terreno definitivo)</t>
  </si>
  <si>
    <t xml:space="preserve">                   - Transplante</t>
  </si>
  <si>
    <t xml:space="preserve">                   - Recalce</t>
  </si>
  <si>
    <t xml:space="preserve">             1,5 Abonamiento</t>
  </si>
  <si>
    <t xml:space="preserve">                   - Abonamiento</t>
  </si>
  <si>
    <t xml:space="preserve">             1,6 Labores Culturales</t>
  </si>
  <si>
    <t xml:space="preserve">                  - Deshierbos (2)</t>
  </si>
  <si>
    <t xml:space="preserve">             1.6 Control Fitosanitario</t>
  </si>
  <si>
    <t xml:space="preserve">             2.1 Plantones</t>
  </si>
  <si>
    <t>Unidad</t>
  </si>
  <si>
    <t xml:space="preserve">             2.2 Fertilizantes (30-60-60)</t>
  </si>
  <si>
    <t>COSTO DE PRODUCCION DEL CULTIVO DE CACAO (MANTENIMIENTO)</t>
  </si>
  <si>
    <t xml:space="preserve">                  - Poda</t>
  </si>
  <si>
    <t xml:space="preserve">                  - Recolección y acarreo</t>
  </si>
  <si>
    <t xml:space="preserve">                  - Despulpado, fermentado y secado</t>
  </si>
  <si>
    <t xml:space="preserve">             2.1 Fertilizantes (90-120-60)</t>
  </si>
  <si>
    <t>COSTO DE PRODUCCION DEL CULTIVO DE CAFE (INSTALACION)</t>
  </si>
  <si>
    <t>: CATURRA</t>
  </si>
  <si>
    <t xml:space="preserve">                  - Ramada de protección</t>
  </si>
  <si>
    <t xml:space="preserve">             1.2 Vivero</t>
  </si>
  <si>
    <t xml:space="preserve">                   - Preparación del vivero</t>
  </si>
  <si>
    <t xml:space="preserve">                   - Ramada protección vivero</t>
  </si>
  <si>
    <t xml:space="preserve">                  - Transplante y manejo</t>
  </si>
  <si>
    <t xml:space="preserve">             1.3 Preparación de terreno</t>
  </si>
  <si>
    <t xml:space="preserve">             1.7 Control Fitosanitario</t>
  </si>
  <si>
    <t xml:space="preserve">             2.1 Semilla </t>
  </si>
  <si>
    <t xml:space="preserve">             2.2 Fertilizantes (80-60-100)</t>
  </si>
  <si>
    <t>COSTO DE PRODUCCION DEL CULTIVO DE CAFE (MANTENIMIENTO)</t>
  </si>
  <si>
    <t xml:space="preserve">             2.1 Fertilizantes (120-70-120)</t>
  </si>
  <si>
    <t>COSTO DE PRODUCCION DEL CULTIVO DE CAMOTE</t>
  </si>
  <si>
    <t>: SAN BENITO</t>
  </si>
  <si>
    <t xml:space="preserve">                  - Incorporación de materia orgánica</t>
  </si>
  <si>
    <t xml:space="preserve">                  - Distribución de esquejes</t>
  </si>
  <si>
    <t xml:space="preserve">             3.1 Semilla (esquejes)</t>
  </si>
  <si>
    <t>Sacos</t>
  </si>
  <si>
    <t xml:space="preserve">             3.2 Fertilizantes (80-60-40)</t>
  </si>
  <si>
    <t>COSTO DE PRODUCCION DEL CULTIVO DE CEBADA</t>
  </si>
  <si>
    <t>: TIPICA</t>
  </si>
  <si>
    <t>: BAJO</t>
  </si>
  <si>
    <t xml:space="preserve">                  - Deshierbo manual</t>
  </si>
  <si>
    <t xml:space="preserve">                  - Trilla</t>
  </si>
  <si>
    <t xml:space="preserve">             2.4 Tapado de semilla</t>
  </si>
  <si>
    <t xml:space="preserve">             3.2 Fertilizantes </t>
  </si>
  <si>
    <t>: UNA-80</t>
  </si>
  <si>
    <t>: BASICA</t>
  </si>
  <si>
    <t xml:space="preserve">                  - 1er Abonamiento</t>
  </si>
  <si>
    <t xml:space="preserve">                  - 2do Abonamiento</t>
  </si>
  <si>
    <t xml:space="preserve">                  - Aplicación herbicidas</t>
  </si>
  <si>
    <t xml:space="preserve">             3.2 Fertilizantes (50-50-20)</t>
  </si>
  <si>
    <t>COSTO DE PRODUCCION DEL CULTIVO DE CEBOLLA</t>
  </si>
  <si>
    <t>: ROJA AREQUIPEÑA</t>
  </si>
  <si>
    <t xml:space="preserve">                  - 1er. Cultivo</t>
  </si>
  <si>
    <t xml:space="preserve">                  - 2do. Cultivo</t>
  </si>
  <si>
    <t xml:space="preserve">             3.2 Fertilizantes (180-80-100)</t>
  </si>
  <si>
    <t>COSTO DE PRODUCCION DEL CULTIVO DE FRIJOL</t>
  </si>
  <si>
    <t>: CANARIO</t>
  </si>
  <si>
    <t xml:space="preserve">                  - Desinfección y  distrib. de semilla</t>
  </si>
  <si>
    <t xml:space="preserve">                  - Selección</t>
  </si>
  <si>
    <t>COSTO DE PRODUCCION DEL CULTIVO DE HABA GRANO VERDE</t>
  </si>
  <si>
    <t>: PACAE</t>
  </si>
  <si>
    <t>COSTO DE PRODUCCION DEL CULTIVO DE LECHUGA</t>
  </si>
  <si>
    <t>: WHITE BOSTON</t>
  </si>
  <si>
    <t xml:space="preserve">             3.2 Fertilizantes (100-40-40)</t>
  </si>
  <si>
    <t>COSTO DE PRODUCCION DEL CULTIVO DE MAIZ AMARILLO DURO</t>
  </si>
  <si>
    <t>HIBRIDO</t>
  </si>
  <si>
    <t xml:space="preserve">                  - Recojo y carguío</t>
  </si>
  <si>
    <t xml:space="preserve">             2.4 Desgranadora</t>
  </si>
  <si>
    <t>COSTO DE PRODUCCION DEL CULTIVO DE MAIZ AMILACEO</t>
  </si>
  <si>
    <t>: PECTA</t>
  </si>
  <si>
    <t>: 8 MESES</t>
  </si>
  <si>
    <t xml:space="preserve">                  - Recojo</t>
  </si>
  <si>
    <t>COSTO DE PRODUCCION DEL CULTIVO DE NARANJO (INSTALACION)</t>
  </si>
  <si>
    <t>: VALENCIA</t>
  </si>
  <si>
    <t xml:space="preserve">                  - Shunteo</t>
  </si>
  <si>
    <t xml:space="preserve">                  - Abonamiento (2)</t>
  </si>
  <si>
    <t xml:space="preserve">                  - Borax 20.5%</t>
  </si>
  <si>
    <t>COSTO DE PRODUCCION DEL CULTIVO DE NARANJO (MANTENIMIENTO)</t>
  </si>
  <si>
    <t xml:space="preserve">                  - Encajonado y carguío</t>
  </si>
  <si>
    <t xml:space="preserve">             2.1 Fertilizantes (170-40-150)</t>
  </si>
  <si>
    <t xml:space="preserve">                  - Borax 20.5%  </t>
  </si>
  <si>
    <t>COSTO DE PRODUCCION DEL CULTIVO DE OLLUCO</t>
  </si>
  <si>
    <t>: AMARILLO - TARMA</t>
  </si>
  <si>
    <t xml:space="preserve">                  - Desinfección de semilla</t>
  </si>
  <si>
    <t xml:space="preserve">                  - 1ra. aplicación  </t>
  </si>
  <si>
    <t xml:space="preserve">                  - 2da. aplicación</t>
  </si>
  <si>
    <t xml:space="preserve">                  - Guardianía</t>
  </si>
  <si>
    <t xml:space="preserve">             2,4 Surcado</t>
  </si>
  <si>
    <t xml:space="preserve">             3.2 Fertilizantes (60-70-60)</t>
  </si>
  <si>
    <t>COSTO DE PRODUCCION DEL CULTIVO DE PAPA CONSUMO</t>
  </si>
  <si>
    <t>NIVEL TECNOLÓGICO</t>
  </si>
  <si>
    <t xml:space="preserve">                  - Incorporación materia orgánica</t>
  </si>
  <si>
    <t xml:space="preserve">                  - Corte de follaje</t>
  </si>
  <si>
    <t xml:space="preserve">             3.2 Fertilizantes (140-180-150)</t>
  </si>
  <si>
    <t xml:space="preserve">                  - Abono Foliar</t>
  </si>
  <si>
    <t>COSTO DE PRODUCCION DEL CULTIVO DE PAPA SEMILLA</t>
  </si>
  <si>
    <t>: CANCHAN</t>
  </si>
  <si>
    <t xml:space="preserve">                  - Limpieza terreno y riego machaco</t>
  </si>
  <si>
    <t xml:space="preserve">                  - Roguin</t>
  </si>
  <si>
    <t xml:space="preserve">             3.2 Fertilizantes (180-200-150)</t>
  </si>
  <si>
    <t xml:space="preserve">                  - Abono foliar</t>
  </si>
  <si>
    <t xml:space="preserve">           - Papa semilla</t>
  </si>
  <si>
    <t xml:space="preserve">           - Papa consumo</t>
  </si>
  <si>
    <t xml:space="preserve">            - Papa semilla</t>
  </si>
  <si>
    <t xml:space="preserve">            - Papa consumo</t>
  </si>
  <si>
    <t xml:space="preserve">       - Papa semilla</t>
  </si>
  <si>
    <t xml:space="preserve">       - Papa consumo</t>
  </si>
  <si>
    <t>COSTO DE PRODUCCION DEL CULTIVO DE PAPAYO (INSTALACION)</t>
  </si>
  <si>
    <t>: CRIOLLO</t>
  </si>
  <si>
    <t>: 3-4 AÑOS DE PRODUCCION</t>
  </si>
  <si>
    <t xml:space="preserve">                  - Deshierbos (4)</t>
  </si>
  <si>
    <t xml:space="preserve">             2.2 Fertilizantes (80-80-60)</t>
  </si>
  <si>
    <t>COSTO DE PRODUCCION DEL CULTIVO DE PAPAYO (MANTENIMIENTO)</t>
  </si>
  <si>
    <t xml:space="preserve">                  - Acarreo</t>
  </si>
  <si>
    <t xml:space="preserve">             2.1 Fertilizantes (100-90-90)</t>
  </si>
  <si>
    <t>COSTO DE PRODUCCION DEL CULTIVO DE PIJUAYO (INSTALACION)</t>
  </si>
  <si>
    <t xml:space="preserve">                  - Transplante de hijuelos</t>
  </si>
  <si>
    <t xml:space="preserve">             2.1 Semilla (hijuelos)</t>
  </si>
  <si>
    <t xml:space="preserve">             2.2 Fertilizantes (25-175-5)</t>
  </si>
  <si>
    <t xml:space="preserve">                  - Guano de Isla</t>
  </si>
  <si>
    <t xml:space="preserve">                  - Varios</t>
  </si>
  <si>
    <t>Kg./Lt</t>
  </si>
  <si>
    <t>COSTO DE PRODUCCION DEL CULTIVO DE PIJUAYO (MANTENIMIENTO)</t>
  </si>
  <si>
    <t xml:space="preserve">             2.1 Fertilizantes (50-200-10)</t>
  </si>
  <si>
    <t>Kg./Lt.</t>
  </si>
  <si>
    <t>COSTO DE PRODUCCION DEL CULTIVO DE PLATANO (INSTALACION)</t>
  </si>
  <si>
    <t>: ISLA</t>
  </si>
  <si>
    <t>: 3 AÑOS DE PRODUCCION</t>
  </si>
  <si>
    <t xml:space="preserve">                  - Preparac. y desinfec. de hijuelos</t>
  </si>
  <si>
    <t xml:space="preserve">                  - Distribución de hijuelos</t>
  </si>
  <si>
    <t xml:space="preserve">                  - Deshije y apuntalamiento</t>
  </si>
  <si>
    <t xml:space="preserve">             2.2 Fertilizantes (70-40-70)</t>
  </si>
  <si>
    <t>COSTO DE PRODUCCION DEL CULTIVO DE PLATANO (MANTENIMIENTO)</t>
  </si>
  <si>
    <t xml:space="preserve"> </t>
  </si>
  <si>
    <t>COSTO DE PRODUCCION DEL CULTIVO DE PORO</t>
  </si>
  <si>
    <t>: NACIONAL</t>
  </si>
  <si>
    <t>COSTO DE PRODUCCION DEL CULTIVO DE QUINUA</t>
  </si>
  <si>
    <t>: CHORRO CONTINUO</t>
  </si>
  <si>
    <t xml:space="preserve">                  - Limpieza de campo</t>
  </si>
  <si>
    <t xml:space="preserve">                  - Desinfección y distrib. de semilla</t>
  </si>
  <si>
    <t xml:space="preserve">                  - Desahije</t>
  </si>
  <si>
    <t xml:space="preserve">             3.2 Fertilizantes (90-80-0)</t>
  </si>
  <si>
    <t>: HUALHUAS</t>
  </si>
  <si>
    <t xml:space="preserve">             3.2 Fertilizantes (100-80-60)</t>
  </si>
  <si>
    <t>COSTO DE PRODUCCION DEL CULTIVO DE TOMATE</t>
  </si>
  <si>
    <t>: RIO GRANDE</t>
  </si>
  <si>
    <t xml:space="preserve">                  - Selección y clasificación</t>
  </si>
  <si>
    <t xml:space="preserve">                  - Encajonado</t>
  </si>
  <si>
    <t xml:space="preserve">          2. Maquinaría Agrícola:</t>
  </si>
  <si>
    <t>COSTO DE PRODUCCION DEL CULTIVO DE TRIGO</t>
  </si>
  <si>
    <t xml:space="preserve">          2. Tracción Animal y Maquinaria Agrícola: </t>
  </si>
  <si>
    <t xml:space="preserve">             3.2 Fertilizantes (80-80-40)</t>
  </si>
  <si>
    <t>COSTO DE PRODUCCION DEL CULTIVO DE YUCA</t>
  </si>
  <si>
    <t>: AMARILLO</t>
  </si>
  <si>
    <t>: 9 MESES</t>
  </si>
  <si>
    <t xml:space="preserve">                  - Preparación estacas</t>
  </si>
  <si>
    <t xml:space="preserve">                  - Distribución de estacas</t>
  </si>
  <si>
    <t xml:space="preserve">                  - Extracción de plantas</t>
  </si>
  <si>
    <t xml:space="preserve">             2.1 Semilla (estacas)</t>
  </si>
  <si>
    <t>Saco</t>
  </si>
  <si>
    <t xml:space="preserve">             2.2 Fertilizantes (100-80-80)</t>
  </si>
  <si>
    <t>COSTO DE PRODUCCION DEL CULTIVO DE ZANAHORIA</t>
  </si>
  <si>
    <t>: ROYAL CHANTANEY</t>
  </si>
  <si>
    <t xml:space="preserve">                  - Carguío </t>
  </si>
  <si>
    <t>COSTO DE PRODUCCION DEL CULTIVO DE ZAPALLO</t>
  </si>
  <si>
    <t>: MACRE NACIONAL</t>
  </si>
  <si>
    <t xml:space="preserve">                  - Empozado</t>
  </si>
  <si>
    <t xml:space="preserve">             3.2 Fertilizantes (200-100-90)</t>
  </si>
  <si>
    <t>*   No se considera Leyes Sociales, porque en la Región Huánuco no efectúan dicho pago.</t>
  </si>
  <si>
    <t>DIRECCION REGIONALDE AGRICULTURA HUANUCO</t>
  </si>
  <si>
    <t xml:space="preserve">             2.3 Franjeado          </t>
  </si>
  <si>
    <t xml:space="preserve">             2.4 Trilla</t>
  </si>
  <si>
    <t>Dia/yunta</t>
  </si>
  <si>
    <t>COSTO DE PRODUCCION DEL CULTIVO DE BETARRAGA</t>
  </si>
  <si>
    <t xml:space="preserve">                  - Deshierbo </t>
  </si>
  <si>
    <t>: EARLY WONDER</t>
  </si>
  <si>
    <t xml:space="preserve">                  - Fosfato Di Amónico</t>
  </si>
  <si>
    <t>S/.</t>
  </si>
  <si>
    <t xml:space="preserve">             3.2 Fertilizantes (160-120-80)</t>
  </si>
  <si>
    <t xml:space="preserve">                  - Desaije</t>
  </si>
  <si>
    <t xml:space="preserve">                  - Carguío y guardianía</t>
  </si>
  <si>
    <t xml:space="preserve">     B. GASTOS GENERALES</t>
  </si>
  <si>
    <t xml:space="preserve">                  - Encostalado y carguío</t>
  </si>
  <si>
    <t xml:space="preserve">                  - Encostalado y traslado</t>
  </si>
  <si>
    <t xml:space="preserve">                  - Selección y encostalado</t>
  </si>
  <si>
    <t xml:space="preserve">                  - Clasificación y encostalado</t>
  </si>
  <si>
    <t xml:space="preserve">                  - Carguío y encostalado</t>
  </si>
  <si>
    <t xml:space="preserve">                  - Encostalado y cosido</t>
  </si>
  <si>
    <t xml:space="preserve">                  - Lavado </t>
  </si>
  <si>
    <t xml:space="preserve">             3.2 Fertilizantes (70-70-30)</t>
  </si>
  <si>
    <t xml:space="preserve">             3.2 Fertilizantes (70-40-30)</t>
  </si>
  <si>
    <t xml:space="preserve">             3.2 Fertilizantes (60-40-30)</t>
  </si>
  <si>
    <t xml:space="preserve">             2.1 Fertilizantes (140-90-120)</t>
  </si>
  <si>
    <t xml:space="preserve">             2.2 Fertilizantes (90-40-80)</t>
  </si>
  <si>
    <t xml:space="preserve">                  - Mancozeb </t>
  </si>
  <si>
    <t xml:space="preserve">                  - Benfuracarb</t>
  </si>
  <si>
    <t xml:space="preserve">                  - Carbofuran</t>
  </si>
  <si>
    <t xml:space="preserve">                  - Tebuconazole</t>
  </si>
  <si>
    <t xml:space="preserve">                  - Lissapol NX</t>
  </si>
  <si>
    <t xml:space="preserve">                  - Paraquat</t>
  </si>
  <si>
    <t xml:space="preserve">                  - Metamidofos</t>
  </si>
  <si>
    <t xml:space="preserve">                  - 2,4-D Sal amina</t>
  </si>
  <si>
    <t xml:space="preserve">                  - Kasugamicina</t>
  </si>
  <si>
    <t xml:space="preserve">                  - Carboxin</t>
  </si>
  <si>
    <t xml:space="preserve">                  - Oxicloruro de cobre</t>
  </si>
  <si>
    <t xml:space="preserve">                  - Propineb</t>
  </si>
  <si>
    <t xml:space="preserve">                  - Azufre</t>
  </si>
  <si>
    <t xml:space="preserve">                  - Lissapol Nx</t>
  </si>
  <si>
    <t xml:space="preserve">                  - Atrazina</t>
  </si>
  <si>
    <t xml:space="preserve">                  - Iprodione</t>
  </si>
  <si>
    <t xml:space="preserve">                  - Propineb+cymoxanil</t>
  </si>
  <si>
    <t xml:space="preserve">                  - Abono foliar </t>
  </si>
  <si>
    <t xml:space="preserve">                  - Fentinacetato</t>
  </si>
  <si>
    <t xml:space="preserve">                  - Benfuracab</t>
  </si>
  <si>
    <t xml:space="preserve">                   - Benfuracarb</t>
  </si>
  <si>
    <t xml:space="preserve">                   - Propineb</t>
  </si>
  <si>
    <t xml:space="preserve">                  - Permetrina</t>
  </si>
  <si>
    <t xml:space="preserve">                  - Difenoconazol</t>
  </si>
  <si>
    <t xml:space="preserve">                  - Captan</t>
  </si>
  <si>
    <t xml:space="preserve">                  - Metalaxil</t>
  </si>
  <si>
    <t xml:space="preserve">                  - Nutrientes</t>
  </si>
  <si>
    <t xml:space="preserve">                  - Cyfluthrin</t>
  </si>
  <si>
    <t>: CENTENARIO</t>
  </si>
  <si>
    <t>: REGISTRADA</t>
  </si>
  <si>
    <t xml:space="preserve">                  - Rozo</t>
  </si>
  <si>
    <t xml:space="preserve">                  - Tumba</t>
  </si>
  <si>
    <t xml:space="preserve">                  - Quema</t>
  </si>
  <si>
    <t xml:space="preserve">             1.2 Shunteo y limpieza de la palizada</t>
  </si>
  <si>
    <t xml:space="preserve">             1.3 Siembra con catarpo</t>
  </si>
  <si>
    <t>: BRACHIARIA BRIZANTHA</t>
  </si>
  <si>
    <t xml:space="preserve">                  -  Desahije y recalce</t>
  </si>
  <si>
    <t xml:space="preserve">             1.4 Abonamiento</t>
  </si>
  <si>
    <t xml:space="preserve">             2.2 Fertilizantes </t>
  </si>
  <si>
    <t xml:space="preserve">             1.5 Labores Culturales</t>
  </si>
  <si>
    <t xml:space="preserve">             1.7 Cosecha</t>
  </si>
  <si>
    <t xml:space="preserve">             2.1 Fertilizantes (0-75-0)</t>
  </si>
  <si>
    <t>COSTO DE PRODUCCION DE BRAQUEARIA (INSTALACION)</t>
  </si>
  <si>
    <t>COSTO DE PRODUCCION DE BRAQUEARIA (MANTENIMIENTO)</t>
  </si>
  <si>
    <t xml:space="preserve">                  - Roca Fosfórica</t>
  </si>
  <si>
    <t xml:space="preserve">             3.2 Fertilizantes (60-160-30)</t>
  </si>
  <si>
    <t xml:space="preserve">             2.1 Fertilizantes (30-80-30)</t>
  </si>
  <si>
    <t xml:space="preserve">             3.3 Estiércol</t>
  </si>
  <si>
    <t xml:space="preserve">             3.2 Fertilizantes (90-50-40)</t>
  </si>
  <si>
    <t xml:space="preserve">             3.3 Estiércol </t>
  </si>
  <si>
    <t>*    No se considera Leyes Sociales porque en la Región Huánuco no efectúan dicho pago.</t>
  </si>
  <si>
    <t>**   Mano de obra no incluye alimentación.</t>
  </si>
  <si>
    <t>**   Mano de obra no incluye alimentación</t>
  </si>
  <si>
    <t xml:space="preserve">                  - Propanil</t>
  </si>
  <si>
    <t>***  El precio promedio de venta es el precio en chacra al mes del costeo.</t>
  </si>
  <si>
    <t>**    No se considera Leyes Sociales porque en la Región Huánuco no efectúan dicho pago.</t>
  </si>
  <si>
    <t>**  Mano de obra no incluye alimentación.</t>
  </si>
  <si>
    <t>*     No se considera Leyes Sociales porque en la Región Huánuco no efectúan dicho pago.</t>
  </si>
  <si>
    <t xml:space="preserve">                  - Propineb + Cymoxanil</t>
  </si>
  <si>
    <t xml:space="preserve">                  - Imidaclopria</t>
  </si>
  <si>
    <t xml:space="preserve">                  - Nitrato de Amonio</t>
  </si>
  <si>
    <t xml:space="preserve">             3.2 Fertilizantes (60-80-60)</t>
  </si>
  <si>
    <t xml:space="preserve">                  - Dinoconazole</t>
  </si>
  <si>
    <t xml:space="preserve">                  - Alkysulfato</t>
  </si>
  <si>
    <t xml:space="preserve">                  - Abono foliar (Fósforo)</t>
  </si>
  <si>
    <t>*    No se considera Leyes Sociales, porque en la Región Huánuco no efectúan dicho pago.</t>
  </si>
  <si>
    <t xml:space="preserve">                  - Thiamethoxam 25%</t>
  </si>
  <si>
    <t>*    La cosecha de palmito empieza al año y medio de su plantación, por un período de 4 años.</t>
  </si>
  <si>
    <t>***  No se considera Leyes Sociales porque en la Región Huánuco no efectúan dicho pago.</t>
  </si>
  <si>
    <t>*    La cosecha de palmito empieza al año y medio de su plantación por un período de 4 años. A partir</t>
  </si>
  <si>
    <t xml:space="preserve">     del séptimo año se inicia la producción de frutos.</t>
  </si>
  <si>
    <t>*    A partir del tercer año se inicia la producción, estimándose un rendimiento promedio en el 3er año (3000 kg.),</t>
  </si>
  <si>
    <t xml:space="preserve">     4to año (5000 kg/ha.) y 5to año (7000 kg/ha.)</t>
  </si>
  <si>
    <t xml:space="preserve">                  - Nitrato de amonio</t>
  </si>
  <si>
    <t>***  No se considera Leyes Sociales, porque en la Región Huánuco no efectúan dicho pago.</t>
  </si>
  <si>
    <t>**   El precio promedio de venta es el precio en chacra al mes del costeo.</t>
  </si>
  <si>
    <t xml:space="preserve">                  - Ciromazina</t>
  </si>
  <si>
    <t xml:space="preserve">                  - Folcistema</t>
  </si>
  <si>
    <t>++++++++++++++++++++++++++++++++++++++++++++++++</t>
  </si>
  <si>
    <t xml:space="preserve">      Oficina de Estadística Agraria e Informática</t>
  </si>
  <si>
    <t xml:space="preserve">       Oficina de Estadística Agraria e Informática</t>
  </si>
  <si>
    <t>OEAI-HCO.</t>
  </si>
  <si>
    <t>kg.</t>
  </si>
  <si>
    <t>***  El precio promedio de venta es el precio en chacra al mes de costeo.</t>
  </si>
  <si>
    <t xml:space="preserve">                  - Cultivo (aporque)</t>
  </si>
  <si>
    <t xml:space="preserve">                  - Clorpirifos</t>
  </si>
  <si>
    <t xml:space="preserve">                  - Cypermetrina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</si>
  <si>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</si>
  <si>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- Quimizeb</t>
  </si>
  <si>
    <t xml:space="preserve">                  - Abono foliar 20-20-20</t>
  </si>
  <si>
    <t xml:space="preserve">             3.2 Fertilizantes (80-40-20)</t>
  </si>
  <si>
    <t xml:space="preserve">             3.2 Fertilizantes (160-90-100)</t>
  </si>
  <si>
    <t xml:space="preserve">      A. Costos Financieros (1,92% C.D./ mes)</t>
  </si>
  <si>
    <t xml:space="preserve">**** En costos financieros se considera la tasa de interés de AGROBANCO (23% anual).  </t>
  </si>
  <si>
    <t xml:space="preserve">      A. Costos Financieros (1.92% C.D./mes)</t>
  </si>
  <si>
    <t>**** En costos financieros se considera la tasa de interés de AGROBANCO (23% anual).</t>
  </si>
  <si>
    <t xml:space="preserve">***  En costos financieros se considera la tasa de interés de AGROBANCO (23% anual). </t>
  </si>
  <si>
    <t>*** En costos financieros se considera la tasa de interés de AGROBANCO (23% anual).</t>
  </si>
  <si>
    <t xml:space="preserve">**** En costos financieros se considera la tasa de interés de AGROBANCO (23% anual). </t>
  </si>
  <si>
    <t xml:space="preserve">      A. Costos Financieros (1.92% C.D./ mes)</t>
  </si>
  <si>
    <t xml:space="preserve">      A. Costos Financieros 1.92% C.D./mes)</t>
  </si>
  <si>
    <t>250 ml</t>
  </si>
  <si>
    <t>: DOW 2B 688</t>
  </si>
  <si>
    <t>: AUTORIZADA</t>
  </si>
  <si>
    <t>: JULIO-2014</t>
  </si>
  <si>
    <t>Cambio $  : 2,79 Nuevos Soles</t>
  </si>
  <si>
    <t>Fecha       : 31-07-14</t>
  </si>
  <si>
    <t>Cambio $  : 2.79 Nuevos Soles</t>
  </si>
  <si>
    <t>: JULI0-2014</t>
  </si>
</sst>
</file>

<file path=xl/styles.xml><?xml version="1.0" encoding="utf-8"?>
<styleSheet xmlns="http://schemas.openxmlformats.org/spreadsheetml/2006/main">
  <numFmts count="5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"/>
    <numFmt numFmtId="207" formatCode="0.000000"/>
    <numFmt numFmtId="208" formatCode="0.00000"/>
    <numFmt numFmtId="209" formatCode="0.0000"/>
    <numFmt numFmtId="210" formatCode="0.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</v>
      </c>
    </row>
    <row r="2" spans="1:3" ht="12.75">
      <c r="A2" s="22" t="s">
        <v>471</v>
      </c>
      <c r="B2" s="3"/>
      <c r="C2" s="3"/>
    </row>
    <row r="4" spans="1:5" ht="15.75">
      <c r="A4" s="30" t="s">
        <v>81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78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74</v>
      </c>
      <c r="B22" s="6" t="s">
        <v>21</v>
      </c>
      <c r="C22" s="5">
        <v>3</v>
      </c>
      <c r="D22" s="7">
        <v>25</v>
      </c>
      <c r="E22" s="7">
        <f>(C22*D22)</f>
        <v>75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75</v>
      </c>
      <c r="B24" s="6" t="s">
        <v>21</v>
      </c>
      <c r="C24" s="5">
        <v>15</v>
      </c>
      <c r="D24" s="7">
        <v>25</v>
      </c>
      <c r="E24" s="7">
        <f>(C24*D24)</f>
        <v>375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15</v>
      </c>
      <c r="B29" s="6" t="s">
        <v>21</v>
      </c>
      <c r="C29" s="5">
        <v>20</v>
      </c>
      <c r="D29" s="7">
        <v>25</v>
      </c>
      <c r="E29" s="7">
        <f>(C29*D29)</f>
        <v>500</v>
      </c>
    </row>
    <row r="30" spans="1:5" ht="12.75">
      <c r="A30" s="5" t="s">
        <v>16</v>
      </c>
      <c r="B30" s="6" t="s">
        <v>21</v>
      </c>
      <c r="C30" s="5">
        <v>25</v>
      </c>
      <c r="D30" s="7">
        <v>25</v>
      </c>
      <c r="E30" s="7">
        <f>(C30*D30)</f>
        <v>625</v>
      </c>
    </row>
    <row r="31" spans="1:5" ht="12.75">
      <c r="A31" s="5" t="s">
        <v>17</v>
      </c>
      <c r="B31" s="6" t="s">
        <v>21</v>
      </c>
      <c r="C31" s="5">
        <v>8</v>
      </c>
      <c r="D31" s="7">
        <v>25</v>
      </c>
      <c r="E31" s="7">
        <f>(C31*D31)</f>
        <v>200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8</v>
      </c>
      <c r="D33" s="7">
        <v>25</v>
      </c>
      <c r="E33" s="7">
        <f>(C33*D33)</f>
        <v>200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69</v>
      </c>
      <c r="B35" s="6" t="s">
        <v>21</v>
      </c>
      <c r="C35" s="5">
        <v>25</v>
      </c>
      <c r="D35" s="7">
        <v>25</v>
      </c>
      <c r="E35" s="7">
        <f>(C35*D35)</f>
        <v>625</v>
      </c>
    </row>
    <row r="36" spans="1:5" ht="12.75">
      <c r="A36" s="5" t="s">
        <v>19</v>
      </c>
      <c r="B36" s="6" t="s">
        <v>21</v>
      </c>
      <c r="C36" s="5">
        <v>10</v>
      </c>
      <c r="D36" s="7">
        <v>25</v>
      </c>
      <c r="E36" s="7">
        <f>(C36*D36)</f>
        <v>250</v>
      </c>
    </row>
    <row r="37" spans="1:5" ht="12.75">
      <c r="A37" s="5" t="s">
        <v>380</v>
      </c>
      <c r="B37" s="6" t="s">
        <v>21</v>
      </c>
      <c r="C37" s="5">
        <v>5</v>
      </c>
      <c r="D37" s="7">
        <v>25</v>
      </c>
      <c r="E37" s="7">
        <f>(C37*D37)</f>
        <v>125</v>
      </c>
    </row>
    <row r="38" spans="1:5" ht="12.75">
      <c r="A38" s="19" t="s">
        <v>33</v>
      </c>
      <c r="B38" s="20"/>
      <c r="C38" s="19">
        <f>SUM(C20:C37)</f>
        <v>129</v>
      </c>
      <c r="D38" s="19"/>
      <c r="E38" s="21">
        <f>SUM(E20:E37)</f>
        <v>3225</v>
      </c>
    </row>
    <row r="39" spans="1:5" ht="12.75">
      <c r="A39" s="5"/>
      <c r="B39" s="6"/>
      <c r="C39" s="5"/>
      <c r="D39" s="5"/>
      <c r="E39" s="5"/>
    </row>
    <row r="40" spans="1:5" ht="12.75">
      <c r="A40" s="5" t="s">
        <v>73</v>
      </c>
      <c r="B40" s="6"/>
      <c r="C40" s="5"/>
      <c r="D40" s="5"/>
      <c r="E40" s="5"/>
    </row>
    <row r="41" spans="1:5" ht="12.75">
      <c r="A41" s="5" t="s">
        <v>47</v>
      </c>
      <c r="B41" s="6" t="s">
        <v>71</v>
      </c>
      <c r="C41" s="5">
        <v>6</v>
      </c>
      <c r="D41" s="7">
        <v>54</v>
      </c>
      <c r="E41" s="7">
        <f>(C41*D41)</f>
        <v>324</v>
      </c>
    </row>
    <row r="42" spans="1:5" ht="12.75">
      <c r="A42" s="5" t="s">
        <v>48</v>
      </c>
      <c r="B42" s="6" t="s">
        <v>71</v>
      </c>
      <c r="C42" s="5">
        <v>4</v>
      </c>
      <c r="D42" s="7">
        <v>54</v>
      </c>
      <c r="E42" s="7">
        <f>(C42*D42)</f>
        <v>216</v>
      </c>
    </row>
    <row r="43" spans="1:5" ht="12.75">
      <c r="A43" s="5" t="s">
        <v>49</v>
      </c>
      <c r="B43" s="6" t="s">
        <v>71</v>
      </c>
      <c r="C43" s="5">
        <v>1</v>
      </c>
      <c r="D43" s="7">
        <v>54</v>
      </c>
      <c r="E43" s="7">
        <f>(C43*D43)</f>
        <v>54</v>
      </c>
    </row>
    <row r="44" spans="1:5" ht="12.75">
      <c r="A44" s="5" t="s">
        <v>70</v>
      </c>
      <c r="B44" s="6" t="s">
        <v>71</v>
      </c>
      <c r="C44" s="5">
        <v>2</v>
      </c>
      <c r="D44" s="7">
        <v>54</v>
      </c>
      <c r="E44" s="7">
        <f>(C44*D44)</f>
        <v>108</v>
      </c>
    </row>
    <row r="45" spans="1:5" ht="12.75">
      <c r="A45" s="19" t="s">
        <v>83</v>
      </c>
      <c r="B45" s="20"/>
      <c r="C45" s="19">
        <f>SUM(C41:C44)</f>
        <v>13</v>
      </c>
      <c r="D45" s="19"/>
      <c r="E45" s="21">
        <f>SUM(E41:E44)</f>
        <v>702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66</v>
      </c>
      <c r="B48" s="6" t="s">
        <v>30</v>
      </c>
      <c r="C48" s="5">
        <v>550</v>
      </c>
      <c r="D48" s="7">
        <v>7</v>
      </c>
      <c r="E48" s="7">
        <f>(C48*D48)</f>
        <v>3850</v>
      </c>
    </row>
    <row r="49" spans="1:5" ht="12.75">
      <c r="A49" s="5" t="s">
        <v>72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265</v>
      </c>
      <c r="D50" s="7">
        <v>1.8</v>
      </c>
      <c r="E50" s="7">
        <f>(C50*D50)</f>
        <v>477</v>
      </c>
    </row>
    <row r="51" spans="1:5" ht="12.75">
      <c r="A51" s="5" t="s">
        <v>374</v>
      </c>
      <c r="B51" s="6" t="s">
        <v>30</v>
      </c>
      <c r="C51" s="5">
        <v>175</v>
      </c>
      <c r="D51" s="7">
        <v>2.04</v>
      </c>
      <c r="E51" s="7">
        <f>(C51*D51)</f>
        <v>357</v>
      </c>
    </row>
    <row r="52" spans="1:5" ht="12.75">
      <c r="A52" s="5" t="s">
        <v>29</v>
      </c>
      <c r="B52" s="6" t="s">
        <v>30</v>
      </c>
      <c r="C52" s="5">
        <v>135</v>
      </c>
      <c r="D52" s="7">
        <v>1.96</v>
      </c>
      <c r="E52" s="7">
        <f>(C52*D52)</f>
        <v>264.6</v>
      </c>
    </row>
    <row r="53" spans="1:5" ht="12.75">
      <c r="A53" s="5" t="s">
        <v>439</v>
      </c>
      <c r="B53" s="6" t="s">
        <v>30</v>
      </c>
      <c r="C53" s="5">
        <v>3000</v>
      </c>
      <c r="D53" s="7">
        <v>0.5</v>
      </c>
      <c r="E53" s="7">
        <f>(C53*D53)</f>
        <v>1500</v>
      </c>
    </row>
    <row r="54" spans="1:5" ht="12.75">
      <c r="A54" s="5" t="s">
        <v>39</v>
      </c>
      <c r="B54" s="11"/>
      <c r="C54" s="5"/>
      <c r="D54" s="7"/>
      <c r="E54" s="7"/>
    </row>
    <row r="55" spans="1:5" ht="12.75">
      <c r="A55" s="5" t="s">
        <v>393</v>
      </c>
      <c r="B55" s="6" t="s">
        <v>31</v>
      </c>
      <c r="C55" s="5">
        <v>1</v>
      </c>
      <c r="D55" s="7">
        <v>100</v>
      </c>
      <c r="E55" s="7">
        <f>(C55*D55)</f>
        <v>100</v>
      </c>
    </row>
    <row r="56" spans="1:5" ht="12.75">
      <c r="A56" s="5" t="s">
        <v>394</v>
      </c>
      <c r="B56" s="6" t="s">
        <v>31</v>
      </c>
      <c r="C56" s="5">
        <v>1</v>
      </c>
      <c r="D56" s="7">
        <v>75</v>
      </c>
      <c r="E56" s="7">
        <f>(C56*D56)</f>
        <v>75</v>
      </c>
    </row>
    <row r="57" spans="1:5" ht="12.75">
      <c r="A57" s="5" t="s">
        <v>137</v>
      </c>
      <c r="B57" s="6" t="s">
        <v>30</v>
      </c>
      <c r="C57" s="5">
        <v>2</v>
      </c>
      <c r="D57" s="7">
        <v>35</v>
      </c>
      <c r="E57" s="7">
        <f>(C57*D57)</f>
        <v>70</v>
      </c>
    </row>
    <row r="58" spans="1:5" ht="12.75">
      <c r="A58" s="5" t="s">
        <v>395</v>
      </c>
      <c r="B58" s="6" t="s">
        <v>31</v>
      </c>
      <c r="C58" s="5">
        <v>0.5</v>
      </c>
      <c r="D58" s="7">
        <v>220</v>
      </c>
      <c r="E58" s="7">
        <f>(C58*D58)</f>
        <v>110</v>
      </c>
    </row>
    <row r="59" spans="1:5" ht="12.75">
      <c r="A59" s="5" t="s">
        <v>396</v>
      </c>
      <c r="B59" s="6" t="s">
        <v>31</v>
      </c>
      <c r="C59" s="5">
        <v>1</v>
      </c>
      <c r="D59" s="7">
        <v>20</v>
      </c>
      <c r="E59" s="7">
        <f>(C59*D59)</f>
        <v>20</v>
      </c>
    </row>
    <row r="60" spans="1:5" ht="12.75">
      <c r="A60" s="19" t="s">
        <v>34</v>
      </c>
      <c r="B60" s="20"/>
      <c r="C60" s="19"/>
      <c r="D60" s="19"/>
      <c r="E60" s="21">
        <f>SUM(E48:E59)</f>
        <v>6823.6</v>
      </c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5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(E38+E45+E60)*10/100</f>
        <v>1075.06</v>
      </c>
    </row>
    <row r="70" spans="1:5" ht="12.75">
      <c r="A70" s="19" t="s">
        <v>35</v>
      </c>
      <c r="B70" s="20"/>
      <c r="C70" s="19"/>
      <c r="D70" s="19"/>
      <c r="E70" s="21">
        <f>SUM(E69)</f>
        <v>1075.06</v>
      </c>
    </row>
    <row r="71" spans="1:5" ht="12.75">
      <c r="A71" s="1" t="s">
        <v>36</v>
      </c>
      <c r="B71" s="8"/>
      <c r="C71" s="1"/>
      <c r="D71" s="1"/>
      <c r="E71" s="9">
        <f>(E38+E45+E60+E70)</f>
        <v>11825.66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484</v>
      </c>
      <c r="B74" s="6"/>
      <c r="C74" s="5"/>
      <c r="D74" s="5"/>
      <c r="E74" s="7">
        <f>((E71)*1.92*7/100)</f>
        <v>1589.3687039999998</v>
      </c>
    </row>
    <row r="75" spans="1:5" ht="12.75">
      <c r="A75" s="1" t="s">
        <v>38</v>
      </c>
      <c r="B75" s="8"/>
      <c r="C75" s="1"/>
      <c r="D75" s="1"/>
      <c r="E75" s="9">
        <f>(E74)</f>
        <v>1589.3687039999998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13415.028704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6000</v>
      </c>
    </row>
    <row r="81" spans="1:5" ht="12.75">
      <c r="A81" s="5" t="s">
        <v>52</v>
      </c>
      <c r="B81" s="6"/>
      <c r="C81" s="5"/>
      <c r="D81" s="5"/>
      <c r="E81" s="7">
        <v>4.17</v>
      </c>
    </row>
    <row r="82" spans="1:5" ht="12.75">
      <c r="A82" s="5" t="s">
        <v>51</v>
      </c>
      <c r="B82" s="6"/>
      <c r="C82" s="5"/>
      <c r="D82" s="5"/>
      <c r="E82" s="7">
        <f>(E80*E81)</f>
        <v>25020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300</v>
      </c>
      <c r="D85" s="5"/>
      <c r="E85" s="7">
        <f>SUM(C85*E81)</f>
        <v>1251</v>
      </c>
    </row>
    <row r="86" spans="1:5" ht="12.75">
      <c r="A86" s="5" t="s">
        <v>55</v>
      </c>
      <c r="B86" s="6" t="s">
        <v>30</v>
      </c>
      <c r="C86" s="5">
        <f>SUM(E80)*95/100</f>
        <v>5700</v>
      </c>
      <c r="D86" s="5"/>
      <c r="E86" s="7">
        <f>SUM(C86*E81)</f>
        <v>23769</v>
      </c>
    </row>
    <row r="87" spans="1:5" ht="12.75">
      <c r="A87" s="5" t="s">
        <v>56</v>
      </c>
      <c r="B87" s="6"/>
      <c r="C87" s="5"/>
      <c r="D87" s="5"/>
      <c r="E87" s="7">
        <f>(E86-E77)</f>
        <v>10353.971296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25020</v>
      </c>
    </row>
    <row r="91" spans="1:5" ht="12.75">
      <c r="A91" s="5" t="s">
        <v>58</v>
      </c>
      <c r="B91" s="6"/>
      <c r="C91" s="5"/>
      <c r="D91" s="5"/>
      <c r="E91" s="7">
        <f>(E77)</f>
        <v>13415.028704</v>
      </c>
    </row>
    <row r="92" spans="1:5" ht="12.75">
      <c r="A92" s="5" t="s">
        <v>59</v>
      </c>
      <c r="B92" s="6"/>
      <c r="C92" s="5"/>
      <c r="D92" s="5"/>
      <c r="E92" s="7">
        <f>(E90-E91)</f>
        <v>11604.971296</v>
      </c>
    </row>
    <row r="93" spans="1:5" ht="12.75">
      <c r="A93" s="5" t="s">
        <v>60</v>
      </c>
      <c r="B93" s="6"/>
      <c r="C93" s="5"/>
      <c r="D93" s="5"/>
      <c r="E93" s="7">
        <v>4.17</v>
      </c>
    </row>
    <row r="94" spans="1:5" ht="12.75">
      <c r="A94" s="5" t="s">
        <v>61</v>
      </c>
      <c r="B94" s="6"/>
      <c r="C94" s="5"/>
      <c r="D94" s="5"/>
      <c r="E94" s="7">
        <f>(E77/E80)</f>
        <v>2.2358381173333335</v>
      </c>
    </row>
    <row r="95" spans="1:5" ht="12.75">
      <c r="A95" s="5" t="s">
        <v>62</v>
      </c>
      <c r="B95" s="6"/>
      <c r="C95" s="5"/>
      <c r="D95" s="5"/>
      <c r="E95" s="7">
        <f>(E93-E94)</f>
        <v>1.9341618826666664</v>
      </c>
    </row>
    <row r="96" spans="1:5" ht="12.75">
      <c r="A96" s="5" t="s">
        <v>63</v>
      </c>
      <c r="B96" s="6"/>
      <c r="C96" s="5"/>
      <c r="D96" s="5"/>
      <c r="E96" s="7">
        <f>(E87)</f>
        <v>10353.971296</v>
      </c>
    </row>
    <row r="97" spans="1:5" ht="12.75">
      <c r="A97" s="5" t="s">
        <v>64</v>
      </c>
      <c r="B97" s="6"/>
      <c r="C97" s="5"/>
      <c r="D97" s="5"/>
      <c r="E97" s="12">
        <f>(E96/E91)*100</f>
        <v>77.18187955060226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497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485</v>
      </c>
      <c r="B107" s="4"/>
    </row>
    <row r="108" spans="1:2" ht="12.75">
      <c r="A108" s="5"/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6" width="10.7109375" style="0" customWidth="1"/>
  </cols>
  <sheetData>
    <row r="1" spans="1:6" ht="12.75">
      <c r="A1" s="22" t="s">
        <v>87</v>
      </c>
      <c r="B1" s="3"/>
      <c r="C1" s="3"/>
      <c r="F1">
        <v>64</v>
      </c>
    </row>
    <row r="2" spans="1:3" ht="12.75">
      <c r="A2" s="22" t="s">
        <v>471</v>
      </c>
      <c r="B2" s="3"/>
      <c r="C2" s="3"/>
    </row>
    <row r="4" spans="1:5" ht="15.75">
      <c r="A4" s="30" t="s">
        <v>194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195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25</v>
      </c>
      <c r="D20" s="7">
        <v>30</v>
      </c>
      <c r="E20" s="7">
        <f>(C20*D20)</f>
        <v>750</v>
      </c>
    </row>
    <row r="21" spans="1:5" ht="12.75">
      <c r="A21" s="5" t="s">
        <v>197</v>
      </c>
      <c r="B21" s="6" t="s">
        <v>21</v>
      </c>
      <c r="C21" s="5">
        <v>20</v>
      </c>
      <c r="D21" s="7">
        <v>30</v>
      </c>
      <c r="E21" s="7">
        <f>(C21*D21)</f>
        <v>600</v>
      </c>
    </row>
    <row r="22" spans="1:5" ht="12.75">
      <c r="A22" s="5" t="s">
        <v>198</v>
      </c>
      <c r="B22" s="6" t="s">
        <v>21</v>
      </c>
      <c r="C22" s="5">
        <v>12</v>
      </c>
      <c r="D22" s="7">
        <v>30</v>
      </c>
      <c r="E22" s="7">
        <f>(C22*D22)</f>
        <v>360</v>
      </c>
    </row>
    <row r="23" spans="1:5" ht="12.75">
      <c r="A23" s="5" t="s">
        <v>199</v>
      </c>
      <c r="B23" s="6"/>
      <c r="C23" s="5"/>
      <c r="D23" s="7"/>
      <c r="E23" s="7"/>
    </row>
    <row r="24" spans="1:5" ht="12.75">
      <c r="A24" s="5" t="s">
        <v>200</v>
      </c>
      <c r="B24" s="6" t="s">
        <v>21</v>
      </c>
      <c r="C24" s="5">
        <v>15</v>
      </c>
      <c r="D24" s="7">
        <v>30</v>
      </c>
      <c r="E24" s="7">
        <f>(C24*D24)</f>
        <v>450</v>
      </c>
    </row>
    <row r="25" spans="1:5" ht="12.75">
      <c r="A25" s="5" t="s">
        <v>201</v>
      </c>
      <c r="B25" s="6" t="s">
        <v>21</v>
      </c>
      <c r="C25" s="5">
        <v>2</v>
      </c>
      <c r="D25" s="7">
        <v>30</v>
      </c>
      <c r="E25" s="7">
        <f>(C25*D25)</f>
        <v>60</v>
      </c>
    </row>
    <row r="26" spans="1:5" ht="12.75">
      <c r="A26" s="5" t="s">
        <v>202</v>
      </c>
      <c r="B26" s="6"/>
      <c r="C26" s="5"/>
      <c r="D26" s="7"/>
      <c r="E26" s="7"/>
    </row>
    <row r="27" spans="1:5" ht="12.75">
      <c r="A27" s="5" t="s">
        <v>203</v>
      </c>
      <c r="B27" s="6" t="s">
        <v>21</v>
      </c>
      <c r="C27" s="5">
        <v>4</v>
      </c>
      <c r="D27" s="7">
        <v>30</v>
      </c>
      <c r="E27" s="7">
        <f>(C27*D27)</f>
        <v>120</v>
      </c>
    </row>
    <row r="28" spans="1:5" ht="12.75">
      <c r="A28" s="5" t="s">
        <v>204</v>
      </c>
      <c r="B28" s="6"/>
      <c r="C28" s="5"/>
      <c r="D28" s="7"/>
      <c r="E28" s="7"/>
    </row>
    <row r="29" spans="1:5" ht="12.75">
      <c r="A29" s="5" t="s">
        <v>205</v>
      </c>
      <c r="B29" s="6" t="s">
        <v>21</v>
      </c>
      <c r="C29" s="5">
        <v>24</v>
      </c>
      <c r="D29" s="7">
        <v>30</v>
      </c>
      <c r="E29" s="7">
        <f>(C29*D29)</f>
        <v>720</v>
      </c>
    </row>
    <row r="30" spans="1:5" ht="12.75">
      <c r="A30" s="5" t="s">
        <v>206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2</v>
      </c>
      <c r="D31" s="7">
        <v>30</v>
      </c>
      <c r="E31" s="7">
        <f>(C31*D31)</f>
        <v>60</v>
      </c>
    </row>
    <row r="32" spans="1:5" ht="12.75">
      <c r="A32" s="19" t="s">
        <v>33</v>
      </c>
      <c r="B32" s="20"/>
      <c r="C32" s="19">
        <f>SUM(C20:C31)</f>
        <v>104</v>
      </c>
      <c r="D32" s="19"/>
      <c r="E32" s="21">
        <f>SUM(E20:E31)</f>
        <v>3120</v>
      </c>
    </row>
    <row r="33" spans="1:5" ht="7.5" customHeight="1">
      <c r="A33" s="5"/>
      <c r="B33" s="6"/>
      <c r="C33" s="5"/>
      <c r="D33" s="5"/>
      <c r="E33" s="5"/>
    </row>
    <row r="34" spans="1:5" ht="12.75">
      <c r="A34" s="5" t="s">
        <v>103</v>
      </c>
      <c r="B34" s="6"/>
      <c r="C34" s="5"/>
      <c r="D34" s="5"/>
      <c r="E34" s="5"/>
    </row>
    <row r="35" spans="1:5" ht="12.75">
      <c r="A35" s="5" t="s">
        <v>207</v>
      </c>
      <c r="B35" s="6" t="s">
        <v>208</v>
      </c>
      <c r="C35" s="5">
        <v>952</v>
      </c>
      <c r="D35" s="7">
        <v>2.5</v>
      </c>
      <c r="E35" s="7">
        <f>(C35*D35)</f>
        <v>2380</v>
      </c>
    </row>
    <row r="36" spans="1:5" ht="12.75">
      <c r="A36" s="5" t="s">
        <v>209</v>
      </c>
      <c r="B36" s="6"/>
      <c r="C36" s="5"/>
      <c r="D36" s="7"/>
      <c r="E36" s="7"/>
    </row>
    <row r="37" spans="1:5" ht="12.75">
      <c r="A37" s="5" t="s">
        <v>28</v>
      </c>
      <c r="B37" s="6" t="s">
        <v>30</v>
      </c>
      <c r="C37" s="5">
        <v>15</v>
      </c>
      <c r="D37" s="7">
        <v>1.64</v>
      </c>
      <c r="E37" s="7">
        <f>(C37*D37)</f>
        <v>24.599999999999998</v>
      </c>
    </row>
    <row r="38" spans="1:5" ht="12.75">
      <c r="A38" s="5" t="s">
        <v>374</v>
      </c>
      <c r="B38" s="6" t="s">
        <v>30</v>
      </c>
      <c r="C38" s="5">
        <v>130</v>
      </c>
      <c r="D38" s="7">
        <v>2.04</v>
      </c>
      <c r="E38" s="7">
        <f>(C38*D38)</f>
        <v>265.2</v>
      </c>
    </row>
    <row r="39" spans="1:5" ht="12.75">
      <c r="A39" s="5" t="s">
        <v>29</v>
      </c>
      <c r="B39" s="6" t="s">
        <v>30</v>
      </c>
      <c r="C39" s="5">
        <v>100</v>
      </c>
      <c r="D39" s="7">
        <v>1.96</v>
      </c>
      <c r="E39" s="7">
        <f>(C39*D39)</f>
        <v>196</v>
      </c>
    </row>
    <row r="40" spans="1:5" ht="12.75">
      <c r="A40" s="5" t="s">
        <v>107</v>
      </c>
      <c r="B40" s="11"/>
      <c r="C40" s="5"/>
      <c r="D40" s="7"/>
      <c r="E40" s="7"/>
    </row>
    <row r="41" spans="1:5" ht="12.75">
      <c r="A41" s="5" t="s">
        <v>393</v>
      </c>
      <c r="B41" s="6" t="s">
        <v>31</v>
      </c>
      <c r="C41" s="5">
        <v>1</v>
      </c>
      <c r="D41" s="7">
        <v>105</v>
      </c>
      <c r="E41" s="7">
        <f>(C41*D41)</f>
        <v>105</v>
      </c>
    </row>
    <row r="42" spans="1:5" ht="12.75">
      <c r="A42" s="5" t="s">
        <v>396</v>
      </c>
      <c r="B42" s="6" t="s">
        <v>31</v>
      </c>
      <c r="C42" s="5">
        <v>0.5</v>
      </c>
      <c r="D42" s="7">
        <v>20</v>
      </c>
      <c r="E42" s="7">
        <f>(C42*D42)</f>
        <v>10</v>
      </c>
    </row>
    <row r="43" spans="1:5" ht="12.75">
      <c r="A43" s="19" t="s">
        <v>34</v>
      </c>
      <c r="B43" s="20"/>
      <c r="C43" s="19"/>
      <c r="D43" s="19"/>
      <c r="E43" s="21">
        <f>SUM(E35:E42)</f>
        <v>2980.7999999999997</v>
      </c>
    </row>
    <row r="44" spans="1:5" ht="9.75" customHeight="1">
      <c r="A44" s="5"/>
      <c r="B44" s="6"/>
      <c r="C44" s="5"/>
      <c r="D44" s="5"/>
      <c r="E44" s="5"/>
    </row>
    <row r="45" spans="1:5" ht="12.75">
      <c r="A45" s="5" t="s">
        <v>32</v>
      </c>
      <c r="B45" s="6"/>
      <c r="C45" s="5"/>
      <c r="D45" s="5"/>
      <c r="E45" s="5"/>
    </row>
    <row r="46" spans="1:5" ht="12.75">
      <c r="A46" s="5" t="s">
        <v>77</v>
      </c>
      <c r="B46" s="6"/>
      <c r="C46" s="5"/>
      <c r="D46" s="5"/>
      <c r="E46" s="5">
        <f>(E32+E43)*10/100</f>
        <v>610.0799999999999</v>
      </c>
    </row>
    <row r="47" spans="1:5" ht="12.75">
      <c r="A47" s="19" t="s">
        <v>35</v>
      </c>
      <c r="B47" s="20"/>
      <c r="C47" s="19"/>
      <c r="D47" s="19"/>
      <c r="E47" s="19">
        <f>(E46)</f>
        <v>610.0799999999999</v>
      </c>
    </row>
    <row r="48" spans="1:5" ht="12.75">
      <c r="A48" s="1" t="s">
        <v>36</v>
      </c>
      <c r="B48" s="8"/>
      <c r="C48" s="1"/>
      <c r="D48" s="1"/>
      <c r="E48" s="9">
        <f>(E32+E43+E47)</f>
        <v>6710.879999999999</v>
      </c>
    </row>
    <row r="49" spans="1:5" ht="12.75">
      <c r="A49" s="5"/>
      <c r="B49" s="6"/>
      <c r="C49" s="5"/>
      <c r="D49" s="5"/>
      <c r="E49" s="5"/>
    </row>
    <row r="50" spans="1:5" ht="12.75">
      <c r="A50" s="5" t="s">
        <v>37</v>
      </c>
      <c r="B50" s="6"/>
      <c r="C50" s="5"/>
      <c r="D50" s="5"/>
      <c r="E50" s="5"/>
    </row>
    <row r="51" spans="1:5" ht="12.75">
      <c r="A51" s="5" t="s">
        <v>486</v>
      </c>
      <c r="B51" s="6"/>
      <c r="C51" s="5"/>
      <c r="D51" s="5"/>
      <c r="E51" s="7">
        <f>((E48)*1.92*12/100)</f>
        <v>1546.186752</v>
      </c>
    </row>
    <row r="52" spans="1:5" ht="12.75">
      <c r="A52" s="1" t="s">
        <v>38</v>
      </c>
      <c r="B52" s="8"/>
      <c r="C52" s="1"/>
      <c r="D52" s="1"/>
      <c r="E52" s="9">
        <f>(E51)</f>
        <v>1546.186752</v>
      </c>
    </row>
    <row r="53" spans="1:5" ht="12.75">
      <c r="A53" s="5"/>
      <c r="B53" s="6"/>
      <c r="C53" s="5"/>
      <c r="D53" s="5"/>
      <c r="E53" s="5"/>
    </row>
    <row r="54" spans="1:5" ht="15.75">
      <c r="A54" s="2" t="s">
        <v>82</v>
      </c>
      <c r="B54" s="10"/>
      <c r="C54" s="2"/>
      <c r="D54" s="2"/>
      <c r="E54" s="13">
        <f>(E48+E52)</f>
        <v>8257.066751999999</v>
      </c>
    </row>
    <row r="55" spans="1:5" ht="12.75">
      <c r="A55" s="5"/>
      <c r="B55" s="6"/>
      <c r="C55" s="5"/>
      <c r="D55" s="5"/>
      <c r="E55" s="5"/>
    </row>
    <row r="56" spans="1:5" ht="12.75">
      <c r="A56" s="5" t="s">
        <v>499</v>
      </c>
      <c r="B56" s="6"/>
      <c r="C56" s="5"/>
      <c r="D56" s="5"/>
      <c r="E56" s="5"/>
    </row>
    <row r="57" spans="1:5" ht="12.75">
      <c r="A57" s="5" t="s">
        <v>498</v>
      </c>
      <c r="B57" s="6"/>
      <c r="C57" s="5"/>
      <c r="D57" s="5"/>
      <c r="E57" s="5"/>
    </row>
    <row r="58" spans="1:5" ht="12.75">
      <c r="A58" s="5" t="s">
        <v>473</v>
      </c>
      <c r="B58" s="6"/>
      <c r="C58" s="5"/>
      <c r="D58" s="5"/>
      <c r="E58" s="5"/>
    </row>
    <row r="59" spans="1:5" ht="12.75">
      <c r="A59" s="5" t="s">
        <v>65</v>
      </c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 t="s">
        <v>366</v>
      </c>
      <c r="B61" s="6"/>
      <c r="C61" s="5"/>
      <c r="D61" s="5"/>
      <c r="E61" s="5"/>
    </row>
    <row r="62" spans="1:5" ht="12.75">
      <c r="A62" s="5" t="s">
        <v>448</v>
      </c>
      <c r="B62" s="6"/>
      <c r="C62" s="5"/>
      <c r="D62" s="5"/>
      <c r="E62" s="5"/>
    </row>
    <row r="63" spans="1:2" ht="12.75">
      <c r="A63" s="5" t="s">
        <v>489</v>
      </c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65</v>
      </c>
    </row>
    <row r="2" spans="1:3" ht="12.75">
      <c r="A2" s="22" t="s">
        <v>471</v>
      </c>
      <c r="B2" s="3"/>
      <c r="C2" s="3"/>
    </row>
    <row r="4" spans="1:5" ht="15.75">
      <c r="A4" s="30" t="s">
        <v>210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195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8</v>
      </c>
      <c r="D20" s="7">
        <v>30</v>
      </c>
      <c r="E20" s="7">
        <f>(C20*D20)</f>
        <v>240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161</v>
      </c>
      <c r="B22" s="6" t="s">
        <v>21</v>
      </c>
      <c r="C22" s="5">
        <v>30</v>
      </c>
      <c r="D22" s="7">
        <v>30</v>
      </c>
      <c r="E22" s="7">
        <f>(C22*D22)</f>
        <v>900</v>
      </c>
    </row>
    <row r="23" spans="1:5" ht="12.75">
      <c r="A23" s="5" t="s">
        <v>211</v>
      </c>
      <c r="B23" s="6" t="s">
        <v>21</v>
      </c>
      <c r="C23" s="5">
        <v>10</v>
      </c>
      <c r="D23" s="7">
        <v>30</v>
      </c>
      <c r="E23" s="7">
        <f>(C23*D23)</f>
        <v>300</v>
      </c>
    </row>
    <row r="24" spans="1:5" ht="12.75">
      <c r="A24" s="5" t="s">
        <v>45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6</v>
      </c>
      <c r="D25" s="7">
        <v>30</v>
      </c>
      <c r="E25" s="7">
        <f>(C25*D25)</f>
        <v>180</v>
      </c>
    </row>
    <row r="26" spans="1:5" ht="12.75">
      <c r="A26" s="5" t="s">
        <v>46</v>
      </c>
      <c r="B26" s="6"/>
      <c r="C26" s="5"/>
      <c r="D26" s="7"/>
      <c r="E26" s="7"/>
    </row>
    <row r="27" spans="1:5" ht="12.75">
      <c r="A27" s="5" t="s">
        <v>212</v>
      </c>
      <c r="B27" s="6" t="s">
        <v>21</v>
      </c>
      <c r="C27" s="5">
        <v>25</v>
      </c>
      <c r="D27" s="7">
        <v>30</v>
      </c>
      <c r="E27" s="7">
        <f>(C27*D27)</f>
        <v>750</v>
      </c>
    </row>
    <row r="28" spans="1:5" ht="12.75">
      <c r="A28" s="5" t="s">
        <v>213</v>
      </c>
      <c r="B28" s="6" t="s">
        <v>21</v>
      </c>
      <c r="C28" s="5">
        <v>10</v>
      </c>
      <c r="D28" s="7">
        <v>30</v>
      </c>
      <c r="E28" s="7">
        <f>(C28*D28)</f>
        <v>300</v>
      </c>
    </row>
    <row r="29" spans="1:5" ht="12.75">
      <c r="A29" s="5" t="s">
        <v>20</v>
      </c>
      <c r="B29" s="6" t="s">
        <v>21</v>
      </c>
      <c r="C29" s="5">
        <v>2</v>
      </c>
      <c r="D29" s="7">
        <v>30</v>
      </c>
      <c r="E29" s="7">
        <f>(C29*D29)</f>
        <v>60</v>
      </c>
    </row>
    <row r="30" spans="1:5" ht="12.75">
      <c r="A30" s="19" t="s">
        <v>33</v>
      </c>
      <c r="B30" s="20"/>
      <c r="C30" s="19">
        <f>SUM(C19:C29)</f>
        <v>91</v>
      </c>
      <c r="D30" s="19"/>
      <c r="E30" s="21">
        <f>SUM(E20:E29)</f>
        <v>2730</v>
      </c>
    </row>
    <row r="31" spans="1:5" ht="12.75">
      <c r="A31" s="5"/>
      <c r="B31" s="6"/>
      <c r="C31" s="5"/>
      <c r="D31" s="5"/>
      <c r="E31" s="5"/>
    </row>
    <row r="32" spans="1:5" ht="12.75">
      <c r="A32" s="5" t="s">
        <v>103</v>
      </c>
      <c r="B32" s="6"/>
      <c r="C32" s="5"/>
      <c r="D32" s="5"/>
      <c r="E32" s="5"/>
    </row>
    <row r="33" spans="1:5" ht="12.75">
      <c r="A33" s="5" t="s">
        <v>214</v>
      </c>
      <c r="B33" s="6"/>
      <c r="C33" s="5"/>
      <c r="D33" s="7"/>
      <c r="E33" s="7"/>
    </row>
    <row r="34" spans="1:5" ht="12.75">
      <c r="A34" s="5" t="s">
        <v>28</v>
      </c>
      <c r="B34" s="6" t="s">
        <v>30</v>
      </c>
      <c r="C34" s="5">
        <v>95</v>
      </c>
      <c r="D34" s="7">
        <v>1.64</v>
      </c>
      <c r="E34" s="7">
        <f>(C34*D34)</f>
        <v>155.79999999999998</v>
      </c>
    </row>
    <row r="35" spans="1:5" ht="12.75">
      <c r="A35" s="5" t="s">
        <v>374</v>
      </c>
      <c r="B35" s="6" t="s">
        <v>30</v>
      </c>
      <c r="C35" s="5">
        <v>260</v>
      </c>
      <c r="D35" s="7">
        <v>2.04</v>
      </c>
      <c r="E35" s="7">
        <f>(C35*D35)</f>
        <v>530.4</v>
      </c>
    </row>
    <row r="36" spans="1:5" ht="12.75">
      <c r="A36" s="5" t="s">
        <v>29</v>
      </c>
      <c r="B36" s="6" t="s">
        <v>30</v>
      </c>
      <c r="C36" s="5">
        <v>100</v>
      </c>
      <c r="D36" s="7">
        <v>1.96</v>
      </c>
      <c r="E36" s="7">
        <f>(C36*D36)</f>
        <v>196</v>
      </c>
    </row>
    <row r="37" spans="1:5" ht="12.75">
      <c r="A37" s="5" t="s">
        <v>163</v>
      </c>
      <c r="B37" s="11"/>
      <c r="C37" s="5"/>
      <c r="D37" s="7"/>
      <c r="E37" s="7"/>
    </row>
    <row r="38" spans="1:5" ht="12.75">
      <c r="A38" s="5" t="s">
        <v>393</v>
      </c>
      <c r="B38" s="6" t="s">
        <v>31</v>
      </c>
      <c r="C38" s="5">
        <v>0.5</v>
      </c>
      <c r="D38" s="7">
        <v>105</v>
      </c>
      <c r="E38" s="7">
        <f>(C38*D38)</f>
        <v>52.5</v>
      </c>
    </row>
    <row r="39" spans="1:5" ht="12.75">
      <c r="A39" s="5" t="s">
        <v>402</v>
      </c>
      <c r="B39" s="6" t="s">
        <v>30</v>
      </c>
      <c r="C39" s="5">
        <v>10</v>
      </c>
      <c r="D39" s="7">
        <v>45</v>
      </c>
      <c r="E39" s="7">
        <f>(C39*D39)</f>
        <v>450</v>
      </c>
    </row>
    <row r="40" spans="1:5" ht="12.75">
      <c r="A40" s="5" t="s">
        <v>396</v>
      </c>
      <c r="B40" s="6" t="s">
        <v>31</v>
      </c>
      <c r="C40" s="5">
        <v>1</v>
      </c>
      <c r="D40" s="7">
        <v>20</v>
      </c>
      <c r="E40" s="7">
        <f>(C40*D40)</f>
        <v>20</v>
      </c>
    </row>
    <row r="41" spans="1:5" ht="12.75">
      <c r="A41" s="19" t="s">
        <v>34</v>
      </c>
      <c r="B41" s="20"/>
      <c r="C41" s="19"/>
      <c r="D41" s="19"/>
      <c r="E41" s="21">
        <f>SUM(E34:E40)</f>
        <v>1404.6999999999998</v>
      </c>
    </row>
    <row r="42" spans="1:5" ht="12.75">
      <c r="A42" s="5"/>
      <c r="B42" s="6"/>
      <c r="C42" s="5"/>
      <c r="D42" s="5"/>
      <c r="E42" s="5"/>
    </row>
    <row r="43" spans="1:5" ht="12.75">
      <c r="A43" s="5" t="s">
        <v>32</v>
      </c>
      <c r="B43" s="6"/>
      <c r="C43" s="5"/>
      <c r="D43" s="5"/>
      <c r="E43" s="5"/>
    </row>
    <row r="44" spans="1:5" ht="12.75">
      <c r="A44" s="5" t="s">
        <v>77</v>
      </c>
      <c r="B44" s="6"/>
      <c r="C44" s="5"/>
      <c r="D44" s="5"/>
      <c r="E44" s="5">
        <f>(E30+E41)*10/100</f>
        <v>413.47</v>
      </c>
    </row>
    <row r="45" spans="1:5" ht="12.75">
      <c r="A45" s="19" t="s">
        <v>35</v>
      </c>
      <c r="B45" s="20"/>
      <c r="C45" s="19"/>
      <c r="D45" s="19"/>
      <c r="E45" s="19">
        <f>(E44)</f>
        <v>413.47</v>
      </c>
    </row>
    <row r="46" spans="1:5" ht="12.75">
      <c r="A46" s="1" t="s">
        <v>36</v>
      </c>
      <c r="B46" s="8"/>
      <c r="C46" s="1"/>
      <c r="D46" s="1"/>
      <c r="E46" s="9">
        <f>(E30+E41+E45)</f>
        <v>4548.17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37</v>
      </c>
      <c r="B48" s="6"/>
      <c r="C48" s="5"/>
      <c r="D48" s="5"/>
      <c r="E48" s="5"/>
    </row>
    <row r="49" spans="1:5" ht="12.75">
      <c r="A49" s="5" t="s">
        <v>486</v>
      </c>
      <c r="B49" s="6"/>
      <c r="C49" s="5"/>
      <c r="D49" s="5"/>
      <c r="E49" s="7">
        <f>((E46)*1.92*12/100)</f>
        <v>1047.898368</v>
      </c>
    </row>
    <row r="50" spans="1:5" ht="12.75">
      <c r="A50" s="1" t="s">
        <v>38</v>
      </c>
      <c r="B50" s="8"/>
      <c r="C50" s="1"/>
      <c r="D50" s="1"/>
      <c r="E50" s="9">
        <f>(E49)</f>
        <v>1047.898368</v>
      </c>
    </row>
    <row r="51" spans="1:5" ht="12.75">
      <c r="A51" s="5"/>
      <c r="B51" s="6"/>
      <c r="C51" s="5"/>
      <c r="D51" s="5"/>
      <c r="E51" s="5"/>
    </row>
    <row r="52" spans="1:5" ht="15.75">
      <c r="A52" s="2" t="s">
        <v>82</v>
      </c>
      <c r="B52" s="10"/>
      <c r="C52" s="2"/>
      <c r="D52" s="2"/>
      <c r="E52" s="13">
        <f>(E46+E50)</f>
        <v>5596.068368</v>
      </c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66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1200</v>
      </c>
    </row>
    <row r="70" spans="1:5" ht="12.75">
      <c r="A70" s="5" t="s">
        <v>52</v>
      </c>
      <c r="B70" s="6"/>
      <c r="C70" s="5"/>
      <c r="D70" s="5"/>
      <c r="E70" s="7">
        <v>6.95</v>
      </c>
    </row>
    <row r="71" spans="1:5" ht="12.75">
      <c r="A71" s="5" t="s">
        <v>51</v>
      </c>
      <c r="B71" s="6"/>
      <c r="C71" s="5"/>
      <c r="D71" s="5"/>
      <c r="E71" s="7">
        <f>(E69*E70)</f>
        <v>8340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60</v>
      </c>
      <c r="D74" s="5"/>
      <c r="E74" s="7">
        <f>SUM(C74*E70)</f>
        <v>417</v>
      </c>
    </row>
    <row r="75" spans="1:5" ht="12.75">
      <c r="A75" s="5" t="s">
        <v>55</v>
      </c>
      <c r="B75" s="6" t="s">
        <v>30</v>
      </c>
      <c r="C75" s="5">
        <f>SUM(E69)*95/100</f>
        <v>1140</v>
      </c>
      <c r="D75" s="5"/>
      <c r="E75" s="7">
        <f>(C75*E70)</f>
        <v>7923</v>
      </c>
    </row>
    <row r="76" spans="1:5" ht="12.75">
      <c r="A76" s="5" t="s">
        <v>56</v>
      </c>
      <c r="B76" s="6"/>
      <c r="C76" s="5"/>
      <c r="D76" s="5"/>
      <c r="E76" s="7">
        <f>(E75-E52)</f>
        <v>2326.931632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8340</v>
      </c>
    </row>
    <row r="80" spans="1:5" ht="12.75">
      <c r="A80" s="5" t="s">
        <v>58</v>
      </c>
      <c r="B80" s="6"/>
      <c r="C80" s="5"/>
      <c r="D80" s="5"/>
      <c r="E80" s="7">
        <f>(E52)</f>
        <v>5596.068368</v>
      </c>
    </row>
    <row r="81" spans="1:5" ht="12.75">
      <c r="A81" s="5" t="s">
        <v>59</v>
      </c>
      <c r="B81" s="6"/>
      <c r="C81" s="5"/>
      <c r="D81" s="5"/>
      <c r="E81" s="7">
        <f>(E79-E80)</f>
        <v>2743.931632</v>
      </c>
    </row>
    <row r="82" spans="1:5" ht="12.75">
      <c r="A82" s="5" t="s">
        <v>60</v>
      </c>
      <c r="B82" s="6"/>
      <c r="C82" s="5"/>
      <c r="D82" s="5"/>
      <c r="E82" s="7">
        <v>6.95</v>
      </c>
    </row>
    <row r="83" spans="1:5" ht="12.75">
      <c r="A83" s="5" t="s">
        <v>61</v>
      </c>
      <c r="B83" s="6"/>
      <c r="C83" s="5"/>
      <c r="D83" s="5"/>
      <c r="E83" s="7">
        <f>(E52/E69)</f>
        <v>4.663390306666667</v>
      </c>
    </row>
    <row r="84" spans="1:5" ht="12.75">
      <c r="A84" s="5" t="s">
        <v>62</v>
      </c>
      <c r="B84" s="6"/>
      <c r="C84" s="5"/>
      <c r="D84" s="5"/>
      <c r="E84" s="7">
        <f>(E82-E83)</f>
        <v>2.2866096933333333</v>
      </c>
    </row>
    <row r="85" spans="1:5" ht="12.75">
      <c r="A85" s="5" t="s">
        <v>63</v>
      </c>
      <c r="B85" s="6"/>
      <c r="C85" s="5"/>
      <c r="D85" s="5"/>
      <c r="E85" s="7">
        <f>(E76)</f>
        <v>2326.931632</v>
      </c>
    </row>
    <row r="86" spans="1:5" ht="12.75">
      <c r="A86" s="5" t="s">
        <v>64</v>
      </c>
      <c r="B86" s="6"/>
      <c r="C86" s="5"/>
      <c r="D86" s="5"/>
      <c r="E86" s="12">
        <f>(E85/E80)*100</f>
        <v>41.58154402305186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t="s">
        <v>446</v>
      </c>
      <c r="B95" s="4"/>
    </row>
    <row r="96" spans="1:2" ht="12.75">
      <c r="A96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67</v>
      </c>
    </row>
    <row r="2" spans="1:3" ht="12.75">
      <c r="A2" s="22" t="s">
        <v>471</v>
      </c>
      <c r="B2" s="3"/>
      <c r="C2" s="3"/>
    </row>
    <row r="3" ht="6" customHeight="1"/>
    <row r="4" spans="1:5" ht="15.75">
      <c r="A4" s="30" t="s">
        <v>215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216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5.25" customHeight="1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7"/>
    </row>
    <row r="20" spans="1:5" ht="12.75">
      <c r="A20" s="5" t="s">
        <v>168</v>
      </c>
      <c r="B20" s="6" t="s">
        <v>21</v>
      </c>
      <c r="C20" s="5">
        <v>4</v>
      </c>
      <c r="D20" s="7">
        <v>30</v>
      </c>
      <c r="E20" s="7">
        <f>(C20*D20)</f>
        <v>120</v>
      </c>
    </row>
    <row r="21" spans="1:5" ht="12.75">
      <c r="A21" s="5" t="s">
        <v>217</v>
      </c>
      <c r="B21" s="6" t="s">
        <v>21</v>
      </c>
      <c r="C21" s="5">
        <v>1</v>
      </c>
      <c r="D21" s="7">
        <v>30</v>
      </c>
      <c r="E21" s="7">
        <f>(C21*D21)</f>
        <v>30</v>
      </c>
    </row>
    <row r="22" spans="1:5" ht="12.75">
      <c r="A22" s="5" t="s">
        <v>169</v>
      </c>
      <c r="B22" s="6" t="s">
        <v>21</v>
      </c>
      <c r="C22" s="5">
        <v>20</v>
      </c>
      <c r="D22" s="7">
        <v>30</v>
      </c>
      <c r="E22" s="7">
        <f>(C22*D22)</f>
        <v>600</v>
      </c>
    </row>
    <row r="23" spans="1:5" ht="12.75">
      <c r="A23" s="5" t="s">
        <v>218</v>
      </c>
      <c r="B23" s="6"/>
      <c r="C23" s="5"/>
      <c r="D23" s="7"/>
      <c r="E23" s="7"/>
    </row>
    <row r="24" spans="1:5" ht="12.75">
      <c r="A24" s="5" t="s">
        <v>219</v>
      </c>
      <c r="B24" s="6" t="s">
        <v>21</v>
      </c>
      <c r="C24" s="5">
        <v>6</v>
      </c>
      <c r="D24" s="7">
        <v>30</v>
      </c>
      <c r="E24" s="7">
        <f>(C24*D24)</f>
        <v>180</v>
      </c>
    </row>
    <row r="25" spans="1:5" ht="12.75">
      <c r="A25" s="5" t="s">
        <v>220</v>
      </c>
      <c r="B25" s="6" t="s">
        <v>21</v>
      </c>
      <c r="C25" s="5">
        <v>2</v>
      </c>
      <c r="D25" s="7">
        <v>30</v>
      </c>
      <c r="E25" s="7">
        <f>(C25*D25)</f>
        <v>60</v>
      </c>
    </row>
    <row r="26" spans="1:5" ht="12.75">
      <c r="A26" s="5" t="s">
        <v>221</v>
      </c>
      <c r="B26" s="6" t="s">
        <v>21</v>
      </c>
      <c r="C26" s="5">
        <v>50</v>
      </c>
      <c r="D26" s="7">
        <v>30</v>
      </c>
      <c r="E26" s="7">
        <f>(C26*D26)</f>
        <v>1500</v>
      </c>
    </row>
    <row r="27" spans="1:5" ht="12.75">
      <c r="A27" s="5" t="s">
        <v>222</v>
      </c>
      <c r="B27" s="6"/>
      <c r="C27" s="5"/>
      <c r="D27" s="5"/>
      <c r="E27" s="5"/>
    </row>
    <row r="28" spans="1:5" ht="12.75">
      <c r="A28" s="5" t="s">
        <v>196</v>
      </c>
      <c r="B28" s="6" t="s">
        <v>21</v>
      </c>
      <c r="C28" s="5">
        <v>15</v>
      </c>
      <c r="D28" s="7">
        <v>30</v>
      </c>
      <c r="E28" s="7">
        <f>(C28*D28)</f>
        <v>450</v>
      </c>
    </row>
    <row r="29" spans="1:5" ht="12.75">
      <c r="A29" s="5" t="s">
        <v>96</v>
      </c>
      <c r="B29" s="6" t="s">
        <v>21</v>
      </c>
      <c r="C29" s="5">
        <v>30</v>
      </c>
      <c r="D29" s="7">
        <v>30</v>
      </c>
      <c r="E29" s="7">
        <f>(C29*D29)</f>
        <v>900</v>
      </c>
    </row>
    <row r="30" spans="1:5" ht="12.75">
      <c r="A30" s="5" t="s">
        <v>199</v>
      </c>
      <c r="B30" s="6"/>
      <c r="C30" s="5"/>
      <c r="D30" s="7"/>
      <c r="E30" s="7"/>
    </row>
    <row r="31" spans="1:5" ht="12.75">
      <c r="A31" s="5" t="s">
        <v>200</v>
      </c>
      <c r="B31" s="6" t="s">
        <v>21</v>
      </c>
      <c r="C31" s="5">
        <v>30</v>
      </c>
      <c r="D31" s="7">
        <v>30</v>
      </c>
      <c r="E31" s="7">
        <f>(C31*D31)</f>
        <v>900</v>
      </c>
    </row>
    <row r="32" spans="1:5" ht="12.75">
      <c r="A32" s="5" t="s">
        <v>201</v>
      </c>
      <c r="B32" s="6" t="s">
        <v>21</v>
      </c>
      <c r="C32" s="5">
        <v>1</v>
      </c>
      <c r="D32" s="7">
        <v>30</v>
      </c>
      <c r="E32" s="7">
        <f>(C32*D32)</f>
        <v>30</v>
      </c>
    </row>
    <row r="33" spans="1:5" ht="12.75">
      <c r="A33" s="5" t="s">
        <v>202</v>
      </c>
      <c r="B33" s="6"/>
      <c r="C33" s="5"/>
      <c r="D33" s="7"/>
      <c r="E33" s="7"/>
    </row>
    <row r="34" spans="1:5" ht="12.75">
      <c r="A34" s="5" t="s">
        <v>203</v>
      </c>
      <c r="B34" s="6" t="s">
        <v>21</v>
      </c>
      <c r="C34" s="5">
        <v>8</v>
      </c>
      <c r="D34" s="7">
        <v>30</v>
      </c>
      <c r="E34" s="7">
        <f>(C34*D34)</f>
        <v>240</v>
      </c>
    </row>
    <row r="35" spans="1:5" ht="12.75">
      <c r="A35" s="5" t="s">
        <v>204</v>
      </c>
      <c r="B35" s="6"/>
      <c r="C35" s="5"/>
      <c r="D35" s="7"/>
      <c r="E35" s="7"/>
    </row>
    <row r="36" spans="1:5" ht="12.75">
      <c r="A36" s="5" t="s">
        <v>205</v>
      </c>
      <c r="B36" s="6" t="s">
        <v>21</v>
      </c>
      <c r="C36" s="5">
        <v>20</v>
      </c>
      <c r="D36" s="7">
        <v>30</v>
      </c>
      <c r="E36" s="7">
        <f>(C36*D36)</f>
        <v>600</v>
      </c>
    </row>
    <row r="37" spans="1:5" ht="12.75">
      <c r="A37" s="5" t="s">
        <v>223</v>
      </c>
      <c r="B37" s="6"/>
      <c r="C37" s="5"/>
      <c r="D37" s="7"/>
      <c r="E37" s="7"/>
    </row>
    <row r="38" spans="1:5" ht="12.75">
      <c r="A38" s="5" t="s">
        <v>18</v>
      </c>
      <c r="B38" s="6" t="s">
        <v>21</v>
      </c>
      <c r="C38" s="5">
        <v>2</v>
      </c>
      <c r="D38" s="7">
        <v>30</v>
      </c>
      <c r="E38" s="7">
        <f>(C38*D38)</f>
        <v>60</v>
      </c>
    </row>
    <row r="39" spans="1:5" ht="12.75">
      <c r="A39" s="19" t="s">
        <v>33</v>
      </c>
      <c r="B39" s="20"/>
      <c r="C39" s="19">
        <f>SUM(C19:C38)</f>
        <v>189</v>
      </c>
      <c r="D39" s="19"/>
      <c r="E39" s="21">
        <f>SUM(E20:E38)</f>
        <v>5670</v>
      </c>
    </row>
    <row r="40" spans="1:5" ht="7.5" customHeight="1">
      <c r="A40" s="5"/>
      <c r="B40" s="6"/>
      <c r="C40" s="5"/>
      <c r="D40" s="5"/>
      <c r="E40" s="5"/>
    </row>
    <row r="41" spans="1:5" ht="12.75">
      <c r="A41" s="5" t="s">
        <v>103</v>
      </c>
      <c r="B41" s="6"/>
      <c r="C41" s="5"/>
      <c r="D41" s="5"/>
      <c r="E41" s="5"/>
    </row>
    <row r="42" spans="1:5" ht="12.75">
      <c r="A42" s="5" t="s">
        <v>224</v>
      </c>
      <c r="B42" s="6" t="s">
        <v>30</v>
      </c>
      <c r="C42" s="5">
        <v>2</v>
      </c>
      <c r="D42" s="7">
        <v>15</v>
      </c>
      <c r="E42" s="7">
        <f>(C42*D42)</f>
        <v>30</v>
      </c>
    </row>
    <row r="43" spans="1:5" ht="12.75">
      <c r="A43" s="5" t="s">
        <v>225</v>
      </c>
      <c r="B43" s="6"/>
      <c r="C43" s="5"/>
      <c r="D43" s="7"/>
      <c r="E43" s="7"/>
    </row>
    <row r="44" spans="1:5" ht="12.75">
      <c r="A44" s="5" t="s">
        <v>28</v>
      </c>
      <c r="B44" s="6" t="s">
        <v>30</v>
      </c>
      <c r="C44" s="5">
        <v>125</v>
      </c>
      <c r="D44" s="7">
        <v>1.64</v>
      </c>
      <c r="E44" s="7">
        <f>(C44*D44)</f>
        <v>205</v>
      </c>
    </row>
    <row r="45" spans="1:5" ht="12.75">
      <c r="A45" s="5" t="s">
        <v>374</v>
      </c>
      <c r="B45" s="6" t="s">
        <v>30</v>
      </c>
      <c r="C45" s="5">
        <v>130</v>
      </c>
      <c r="D45" s="7">
        <v>2.04</v>
      </c>
      <c r="E45" s="7">
        <f>(C45*D45)</f>
        <v>265.2</v>
      </c>
    </row>
    <row r="46" spans="1:5" ht="12.75">
      <c r="A46" s="5" t="s">
        <v>29</v>
      </c>
      <c r="B46" s="6" t="s">
        <v>30</v>
      </c>
      <c r="C46" s="5">
        <v>165</v>
      </c>
      <c r="D46" s="7">
        <v>1.96</v>
      </c>
      <c r="E46" s="7">
        <f>(C46*D46)</f>
        <v>323.4</v>
      </c>
    </row>
    <row r="47" spans="1:5" ht="12.75">
      <c r="A47" s="5" t="s">
        <v>107</v>
      </c>
      <c r="B47" s="11"/>
      <c r="C47" s="5"/>
      <c r="D47" s="7"/>
      <c r="E47" s="7"/>
    </row>
    <row r="48" spans="1:5" ht="12.75">
      <c r="A48" s="5" t="s">
        <v>402</v>
      </c>
      <c r="B48" s="6" t="s">
        <v>30</v>
      </c>
      <c r="C48" s="5">
        <v>1</v>
      </c>
      <c r="D48" s="7">
        <v>45</v>
      </c>
      <c r="E48" s="7">
        <f>(C48*D48)</f>
        <v>45</v>
      </c>
    </row>
    <row r="49" spans="1:5" ht="12.75">
      <c r="A49" s="19" t="s">
        <v>34</v>
      </c>
      <c r="B49" s="20"/>
      <c r="C49" s="19"/>
      <c r="D49" s="19"/>
      <c r="E49" s="21">
        <f>SUM(E42:E48)</f>
        <v>868.5999999999999</v>
      </c>
    </row>
    <row r="50" spans="1:5" ht="9.75" customHeight="1">
      <c r="A50" s="5"/>
      <c r="B50" s="6"/>
      <c r="C50" s="5"/>
      <c r="D50" s="5"/>
      <c r="E50" s="5"/>
    </row>
    <row r="51" spans="1:5" ht="12.75">
      <c r="A51" s="5" t="s">
        <v>32</v>
      </c>
      <c r="B51" s="6"/>
      <c r="C51" s="5"/>
      <c r="D51" s="5"/>
      <c r="E51" s="5"/>
    </row>
    <row r="52" spans="1:5" ht="12.75">
      <c r="A52" s="5" t="s">
        <v>77</v>
      </c>
      <c r="B52" s="6"/>
      <c r="C52" s="5"/>
      <c r="D52" s="5"/>
      <c r="E52" s="7">
        <f>(E39+E49)*10/100</f>
        <v>653.86</v>
      </c>
    </row>
    <row r="53" spans="1:5" ht="12.75">
      <c r="A53" s="19" t="s">
        <v>35</v>
      </c>
      <c r="B53" s="20"/>
      <c r="C53" s="19"/>
      <c r="D53" s="19"/>
      <c r="E53" s="21">
        <f>(E52)</f>
        <v>653.86</v>
      </c>
    </row>
    <row r="54" spans="1:5" ht="12.75">
      <c r="A54" s="1" t="s">
        <v>36</v>
      </c>
      <c r="B54" s="8"/>
      <c r="C54" s="1"/>
      <c r="D54" s="1"/>
      <c r="E54" s="9">
        <f>(E39+E49+E53)</f>
        <v>7192.46</v>
      </c>
    </row>
    <row r="55" spans="1:5" ht="7.5" customHeight="1">
      <c r="A55" s="5"/>
      <c r="B55" s="6"/>
      <c r="C55" s="5"/>
      <c r="D55" s="5"/>
      <c r="E55" s="5"/>
    </row>
    <row r="56" spans="1:5" ht="12.75">
      <c r="A56" s="5" t="s">
        <v>37</v>
      </c>
      <c r="B56" s="6"/>
      <c r="C56" s="5"/>
      <c r="D56" s="5"/>
      <c r="E56" s="5"/>
    </row>
    <row r="57" spans="1:5" ht="12.75">
      <c r="A57" s="5" t="s">
        <v>486</v>
      </c>
      <c r="B57" s="6"/>
      <c r="C57" s="5"/>
      <c r="D57" s="5"/>
      <c r="E57" s="7">
        <f>((E54)*1.92*12/100)</f>
        <v>1657.1427840000001</v>
      </c>
    </row>
    <row r="58" spans="1:5" ht="12.75">
      <c r="A58" s="1" t="s">
        <v>38</v>
      </c>
      <c r="B58" s="8"/>
      <c r="C58" s="1"/>
      <c r="D58" s="1"/>
      <c r="E58" s="9">
        <f>(E57)</f>
        <v>1657.1427840000001</v>
      </c>
    </row>
    <row r="59" spans="1:5" ht="9" customHeight="1">
      <c r="A59" s="5"/>
      <c r="B59" s="6"/>
      <c r="C59" s="5"/>
      <c r="D59" s="5"/>
      <c r="E59" s="5"/>
    </row>
    <row r="60" spans="1:5" ht="15.75">
      <c r="A60" s="2" t="s">
        <v>82</v>
      </c>
      <c r="B60" s="10"/>
      <c r="C60" s="2"/>
      <c r="D60" s="2"/>
      <c r="E60" s="13">
        <f>(E54+E58)</f>
        <v>8849.602784</v>
      </c>
    </row>
    <row r="61" spans="1:5" ht="6.75" customHeight="1">
      <c r="A61" s="5"/>
      <c r="B61" s="6"/>
      <c r="C61" s="5"/>
      <c r="D61" s="5"/>
      <c r="E61" s="5"/>
    </row>
    <row r="62" spans="1:5" ht="12.75">
      <c r="A62" s="5" t="s">
        <v>499</v>
      </c>
      <c r="B62" s="6"/>
      <c r="C62" s="5"/>
      <c r="D62" s="5"/>
      <c r="E62" s="5"/>
    </row>
    <row r="63" spans="1:5" ht="12.75">
      <c r="A63" s="5" t="s">
        <v>498</v>
      </c>
      <c r="B63" s="6"/>
      <c r="C63" s="5"/>
      <c r="D63" s="5"/>
      <c r="E63" s="5"/>
    </row>
    <row r="64" spans="1:5" ht="12.75">
      <c r="A64" s="5" t="s">
        <v>473</v>
      </c>
      <c r="B64" s="6"/>
      <c r="C64" s="5"/>
      <c r="D64" s="5"/>
      <c r="E64" s="5"/>
    </row>
    <row r="65" spans="1:5" ht="12.75">
      <c r="A65" s="5" t="s">
        <v>65</v>
      </c>
      <c r="B65" s="6"/>
      <c r="C65" s="5"/>
      <c r="D65" s="5"/>
      <c r="E65" s="5"/>
    </row>
    <row r="66" spans="1:5" ht="6" customHeight="1">
      <c r="A66" s="5"/>
      <c r="B66" s="6"/>
      <c r="C66" s="5"/>
      <c r="D66" s="5"/>
      <c r="E66" s="5"/>
    </row>
    <row r="67" spans="1:5" ht="12.75">
      <c r="A67" s="5" t="s">
        <v>88</v>
      </c>
      <c r="B67" s="6"/>
      <c r="C67" s="5"/>
      <c r="D67" s="5"/>
      <c r="E67" s="5"/>
    </row>
    <row r="68" spans="1:5" ht="12.75">
      <c r="A68" s="5" t="s">
        <v>448</v>
      </c>
      <c r="B68" s="6"/>
      <c r="C68" s="5"/>
      <c r="D68" s="5"/>
      <c r="E68" s="5"/>
    </row>
    <row r="69" spans="1:2" ht="12.75">
      <c r="A69" s="5" t="s">
        <v>489</v>
      </c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68</v>
      </c>
    </row>
    <row r="2" spans="1:3" ht="12.75">
      <c r="A2" s="22" t="s">
        <v>471</v>
      </c>
      <c r="B2" s="3"/>
      <c r="C2" s="3"/>
    </row>
    <row r="4" spans="1:5" ht="15.75">
      <c r="A4" s="30" t="s">
        <v>226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216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10</v>
      </c>
      <c r="D20" s="7">
        <v>30</v>
      </c>
      <c r="E20" s="7">
        <f>(C20*D20)</f>
        <v>300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161</v>
      </c>
      <c r="B22" s="6" t="s">
        <v>21</v>
      </c>
      <c r="C22" s="5">
        <v>30</v>
      </c>
      <c r="D22" s="7">
        <v>30</v>
      </c>
      <c r="E22" s="7">
        <f>(C22*D22)</f>
        <v>900</v>
      </c>
    </row>
    <row r="23" spans="1:5" ht="12.75">
      <c r="A23" s="5" t="s">
        <v>211</v>
      </c>
      <c r="B23" s="6" t="s">
        <v>21</v>
      </c>
      <c r="C23" s="5">
        <v>10</v>
      </c>
      <c r="D23" s="7">
        <v>30</v>
      </c>
      <c r="E23" s="7">
        <f>(C23*D23)</f>
        <v>300</v>
      </c>
    </row>
    <row r="24" spans="1:5" ht="12.75">
      <c r="A24" s="5" t="s">
        <v>45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5</v>
      </c>
      <c r="D25" s="7">
        <v>30</v>
      </c>
      <c r="E25" s="7">
        <f>(C25*D25)</f>
        <v>150</v>
      </c>
    </row>
    <row r="26" spans="1:5" ht="12.75">
      <c r="A26" s="5" t="s">
        <v>46</v>
      </c>
      <c r="B26" s="6"/>
      <c r="C26" s="5"/>
      <c r="D26" s="7"/>
      <c r="E26" s="7"/>
    </row>
    <row r="27" spans="1:5" ht="12.75">
      <c r="A27" s="5" t="s">
        <v>212</v>
      </c>
      <c r="B27" s="6" t="s">
        <v>21</v>
      </c>
      <c r="C27" s="5">
        <v>15</v>
      </c>
      <c r="D27" s="7">
        <v>30</v>
      </c>
      <c r="E27" s="7">
        <f>(C27*D27)</f>
        <v>450</v>
      </c>
    </row>
    <row r="28" spans="1:5" ht="12.75">
      <c r="A28" s="5" t="s">
        <v>213</v>
      </c>
      <c r="B28" s="6" t="s">
        <v>21</v>
      </c>
      <c r="C28" s="5">
        <v>10</v>
      </c>
      <c r="D28" s="7">
        <v>30</v>
      </c>
      <c r="E28" s="7">
        <f>(C28*D28)</f>
        <v>300</v>
      </c>
    </row>
    <row r="29" spans="1:5" ht="12.75">
      <c r="A29" s="5" t="s">
        <v>20</v>
      </c>
      <c r="B29" s="6" t="s">
        <v>21</v>
      </c>
      <c r="C29" s="5">
        <v>2</v>
      </c>
      <c r="D29" s="7">
        <v>30</v>
      </c>
      <c r="E29" s="7">
        <f>(C29*D29)</f>
        <v>60</v>
      </c>
    </row>
    <row r="30" spans="1:5" ht="12.75">
      <c r="A30" s="19" t="s">
        <v>33</v>
      </c>
      <c r="B30" s="20"/>
      <c r="C30" s="19">
        <f>SUM(C19:C29)</f>
        <v>82</v>
      </c>
      <c r="D30" s="19"/>
      <c r="E30" s="21">
        <f>SUM(E20:E29)</f>
        <v>2460</v>
      </c>
    </row>
    <row r="31" spans="1:5" ht="12.75">
      <c r="A31" s="5"/>
      <c r="B31" s="6"/>
      <c r="C31" s="5"/>
      <c r="D31" s="5"/>
      <c r="E31" s="5"/>
    </row>
    <row r="32" spans="1:5" ht="12.75">
      <c r="A32" s="5" t="s">
        <v>103</v>
      </c>
      <c r="B32" s="6"/>
      <c r="C32" s="5"/>
      <c r="D32" s="5"/>
      <c r="E32" s="5"/>
    </row>
    <row r="33" spans="1:5" ht="12.75">
      <c r="A33" s="5" t="s">
        <v>227</v>
      </c>
      <c r="B33" s="6"/>
      <c r="C33" s="5"/>
      <c r="D33" s="7"/>
      <c r="E33" s="7"/>
    </row>
    <row r="34" spans="1:5" ht="12.75">
      <c r="A34" s="5" t="s">
        <v>28</v>
      </c>
      <c r="B34" s="6" t="s">
        <v>30</v>
      </c>
      <c r="C34" s="5">
        <v>200</v>
      </c>
      <c r="D34" s="7">
        <v>1.64</v>
      </c>
      <c r="E34" s="7">
        <f>(C34*D34)</f>
        <v>328</v>
      </c>
    </row>
    <row r="35" spans="1:5" ht="12.75">
      <c r="A35" s="5" t="s">
        <v>374</v>
      </c>
      <c r="B35" s="6" t="s">
        <v>30</v>
      </c>
      <c r="C35" s="5">
        <v>150</v>
      </c>
      <c r="D35" s="7">
        <v>2.04</v>
      </c>
      <c r="E35" s="7">
        <f>(C35*D35)</f>
        <v>306</v>
      </c>
    </row>
    <row r="36" spans="1:5" ht="12.75">
      <c r="A36" s="5" t="s">
        <v>29</v>
      </c>
      <c r="B36" s="6" t="s">
        <v>30</v>
      </c>
      <c r="C36" s="5">
        <v>200</v>
      </c>
      <c r="D36" s="7">
        <v>1.96</v>
      </c>
      <c r="E36" s="7">
        <f>(C36*D36)</f>
        <v>392</v>
      </c>
    </row>
    <row r="37" spans="1:5" ht="12.75">
      <c r="A37" s="5" t="s">
        <v>163</v>
      </c>
      <c r="B37" s="11"/>
      <c r="C37" s="5"/>
      <c r="D37" s="7"/>
      <c r="E37" s="7"/>
    </row>
    <row r="38" spans="1:5" ht="12.75">
      <c r="A38" s="5" t="s">
        <v>393</v>
      </c>
      <c r="B38" s="6" t="s">
        <v>31</v>
      </c>
      <c r="C38" s="5">
        <v>1</v>
      </c>
      <c r="D38" s="7">
        <v>105</v>
      </c>
      <c r="E38" s="7">
        <f>(C38*D38)</f>
        <v>105</v>
      </c>
    </row>
    <row r="39" spans="1:5" ht="12.75">
      <c r="A39" s="5" t="s">
        <v>402</v>
      </c>
      <c r="B39" s="6" t="s">
        <v>30</v>
      </c>
      <c r="C39" s="5">
        <v>4</v>
      </c>
      <c r="D39" s="7">
        <v>45</v>
      </c>
      <c r="E39" s="7">
        <f>(C39*D39)</f>
        <v>180</v>
      </c>
    </row>
    <row r="40" spans="1:5" ht="12.75">
      <c r="A40" s="5" t="s">
        <v>396</v>
      </c>
      <c r="B40" s="6" t="s">
        <v>31</v>
      </c>
      <c r="C40" s="5">
        <v>1</v>
      </c>
      <c r="D40" s="7">
        <v>20</v>
      </c>
      <c r="E40" s="7">
        <f>(C40*D40)</f>
        <v>20</v>
      </c>
    </row>
    <row r="41" spans="1:5" ht="12.75">
      <c r="A41" s="19" t="s">
        <v>34</v>
      </c>
      <c r="B41" s="20"/>
      <c r="C41" s="19"/>
      <c r="D41" s="19"/>
      <c r="E41" s="21">
        <f>SUM(E34:E40)</f>
        <v>1331</v>
      </c>
    </row>
    <row r="42" spans="1:5" ht="12.75">
      <c r="A42" s="5"/>
      <c r="B42" s="6"/>
      <c r="C42" s="5"/>
      <c r="D42" s="5"/>
      <c r="E42" s="5"/>
    </row>
    <row r="43" spans="1:5" ht="12.75">
      <c r="A43" s="5" t="s">
        <v>32</v>
      </c>
      <c r="B43" s="6"/>
      <c r="C43" s="5"/>
      <c r="D43" s="5"/>
      <c r="E43" s="5"/>
    </row>
    <row r="44" spans="1:5" ht="12.75">
      <c r="A44" s="5" t="s">
        <v>77</v>
      </c>
      <c r="B44" s="6"/>
      <c r="C44" s="5"/>
      <c r="D44" s="5"/>
      <c r="E44" s="5">
        <f>(E30+E41)*10/100</f>
        <v>379.1</v>
      </c>
    </row>
    <row r="45" spans="1:5" ht="12.75">
      <c r="A45" s="19" t="s">
        <v>35</v>
      </c>
      <c r="B45" s="20"/>
      <c r="C45" s="19"/>
      <c r="D45" s="19"/>
      <c r="E45" s="19">
        <f>(E44)</f>
        <v>379.1</v>
      </c>
    </row>
    <row r="46" spans="1:5" ht="12.75">
      <c r="A46" s="1" t="s">
        <v>36</v>
      </c>
      <c r="B46" s="8"/>
      <c r="C46" s="1"/>
      <c r="D46" s="1"/>
      <c r="E46" s="9">
        <f>(E30+E41+E45)</f>
        <v>4170.1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37</v>
      </c>
      <c r="B48" s="6"/>
      <c r="C48" s="5"/>
      <c r="D48" s="5"/>
      <c r="E48" s="5"/>
    </row>
    <row r="49" spans="1:5" ht="12.75">
      <c r="A49" s="5" t="s">
        <v>486</v>
      </c>
      <c r="B49" s="6"/>
      <c r="C49" s="5"/>
      <c r="D49" s="5"/>
      <c r="E49" s="7">
        <f>((E46)*1.92*12/100)</f>
        <v>960.7910400000001</v>
      </c>
    </row>
    <row r="50" spans="1:5" ht="12.75">
      <c r="A50" s="1" t="s">
        <v>38</v>
      </c>
      <c r="B50" s="8"/>
      <c r="C50" s="1"/>
      <c r="D50" s="1"/>
      <c r="E50" s="9">
        <f>(E49)</f>
        <v>960.7910400000001</v>
      </c>
    </row>
    <row r="51" spans="1:5" ht="12.75">
      <c r="A51" s="5"/>
      <c r="B51" s="6"/>
      <c r="C51" s="5"/>
      <c r="D51" s="5"/>
      <c r="E51" s="5"/>
    </row>
    <row r="52" spans="1:5" ht="15.75">
      <c r="A52" s="2" t="s">
        <v>82</v>
      </c>
      <c r="B52" s="10"/>
      <c r="C52" s="2"/>
      <c r="D52" s="2"/>
      <c r="E52" s="13">
        <f>(E46+E50)</f>
        <v>5130.89104</v>
      </c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69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1100</v>
      </c>
    </row>
    <row r="70" spans="1:5" ht="12.75">
      <c r="A70" s="5" t="s">
        <v>52</v>
      </c>
      <c r="B70" s="6"/>
      <c r="C70" s="5"/>
      <c r="D70" s="5"/>
      <c r="E70" s="7">
        <v>7.17</v>
      </c>
    </row>
    <row r="71" spans="1:5" ht="12.75">
      <c r="A71" s="5" t="s">
        <v>51</v>
      </c>
      <c r="B71" s="6"/>
      <c r="C71" s="5"/>
      <c r="D71" s="5"/>
      <c r="E71" s="7">
        <f>(E69*E70)</f>
        <v>7887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55</v>
      </c>
      <c r="D74" s="5"/>
      <c r="E74" s="7">
        <f>SUM(C74*E70)</f>
        <v>394.35</v>
      </c>
    </row>
    <row r="75" spans="1:5" ht="12.75">
      <c r="A75" s="5" t="s">
        <v>55</v>
      </c>
      <c r="B75" s="6" t="s">
        <v>30</v>
      </c>
      <c r="C75" s="5">
        <f>SUM(E69)*95/100</f>
        <v>1045</v>
      </c>
      <c r="D75" s="5"/>
      <c r="E75" s="7">
        <f>(C75*E70)</f>
        <v>7492.65</v>
      </c>
    </row>
    <row r="76" spans="1:5" ht="12.75">
      <c r="A76" s="5" t="s">
        <v>56</v>
      </c>
      <c r="B76" s="6"/>
      <c r="C76" s="5"/>
      <c r="D76" s="5"/>
      <c r="E76" s="7">
        <f>(E75-E52)</f>
        <v>2361.758959999999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7887</v>
      </c>
    </row>
    <row r="80" spans="1:5" ht="12.75">
      <c r="A80" s="5" t="s">
        <v>58</v>
      </c>
      <c r="B80" s="6"/>
      <c r="C80" s="5"/>
      <c r="D80" s="5"/>
      <c r="E80" s="7">
        <f>(E52)</f>
        <v>5130.89104</v>
      </c>
    </row>
    <row r="81" spans="1:5" ht="12.75">
      <c r="A81" s="5" t="s">
        <v>59</v>
      </c>
      <c r="B81" s="6"/>
      <c r="C81" s="5"/>
      <c r="D81" s="5"/>
      <c r="E81" s="7">
        <f>(E79-E80)</f>
        <v>2756.1089599999996</v>
      </c>
    </row>
    <row r="82" spans="1:5" ht="12.75">
      <c r="A82" s="5" t="s">
        <v>60</v>
      </c>
      <c r="B82" s="6"/>
      <c r="C82" s="5"/>
      <c r="D82" s="5"/>
      <c r="E82" s="7">
        <v>7.17</v>
      </c>
    </row>
    <row r="83" spans="1:5" ht="12.75">
      <c r="A83" s="5" t="s">
        <v>61</v>
      </c>
      <c r="B83" s="6"/>
      <c r="C83" s="5"/>
      <c r="D83" s="5"/>
      <c r="E83" s="7">
        <f>(E52/E69)</f>
        <v>4.6644464</v>
      </c>
    </row>
    <row r="84" spans="1:5" ht="12.75">
      <c r="A84" s="5" t="s">
        <v>62</v>
      </c>
      <c r="B84" s="6"/>
      <c r="C84" s="5"/>
      <c r="D84" s="5"/>
      <c r="E84" s="7">
        <f>(E82-E83)</f>
        <v>2.5055536</v>
      </c>
    </row>
    <row r="85" spans="1:5" ht="12.75">
      <c r="A85" s="5" t="s">
        <v>63</v>
      </c>
      <c r="B85" s="6"/>
      <c r="C85" s="5"/>
      <c r="D85" s="5"/>
      <c r="E85" s="7">
        <f>(E76)</f>
        <v>2361.758959999999</v>
      </c>
    </row>
    <row r="86" spans="1:5" ht="12.75">
      <c r="A86" s="5" t="s">
        <v>64</v>
      </c>
      <c r="B86" s="6"/>
      <c r="C86" s="5"/>
      <c r="D86" s="5"/>
      <c r="E86" s="12">
        <f>(E85/E80)*100</f>
        <v>46.030191278433364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14</v>
      </c>
    </row>
    <row r="2" spans="1:3" ht="12.75">
      <c r="A2" s="22" t="s">
        <v>471</v>
      </c>
      <c r="B2" s="3"/>
      <c r="C2" s="3"/>
    </row>
    <row r="4" spans="1:5" ht="15.75">
      <c r="A4" s="30" t="s">
        <v>228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229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230</v>
      </c>
      <c r="B22" s="6" t="s">
        <v>21</v>
      </c>
      <c r="C22" s="5">
        <v>4</v>
      </c>
      <c r="D22" s="7">
        <v>25</v>
      </c>
      <c r="E22" s="7">
        <f>(C22*D22)</f>
        <v>100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231</v>
      </c>
      <c r="B24" s="6" t="s">
        <v>21</v>
      </c>
      <c r="C24" s="5">
        <v>15</v>
      </c>
      <c r="D24" s="7">
        <v>25</v>
      </c>
      <c r="E24" s="7">
        <f>(C24*D24)</f>
        <v>375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6</v>
      </c>
      <c r="D26" s="7">
        <v>25</v>
      </c>
      <c r="E26" s="7">
        <f>(C26*D26)</f>
        <v>150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16</v>
      </c>
      <c r="B29" s="6" t="s">
        <v>21</v>
      </c>
      <c r="C29" s="5">
        <v>15</v>
      </c>
      <c r="D29" s="7">
        <v>25</v>
      </c>
      <c r="E29" s="7">
        <f>(C29*D29)</f>
        <v>375</v>
      </c>
    </row>
    <row r="30" spans="1:5" ht="12.75">
      <c r="A30" s="5" t="s">
        <v>126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17</v>
      </c>
      <c r="B31" s="6" t="s">
        <v>21</v>
      </c>
      <c r="C31" s="5">
        <v>8</v>
      </c>
      <c r="D31" s="7">
        <v>25</v>
      </c>
      <c r="E31" s="7">
        <f>(C31*D31)</f>
        <v>200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6</v>
      </c>
      <c r="D33" s="7">
        <v>25</v>
      </c>
      <c r="E33" s="7">
        <f>(C33*D33)</f>
        <v>150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69</v>
      </c>
      <c r="B35" s="6" t="s">
        <v>21</v>
      </c>
      <c r="C35" s="5">
        <v>25</v>
      </c>
      <c r="D35" s="7">
        <v>25</v>
      </c>
      <c r="E35" s="7">
        <f>(C35*D35)</f>
        <v>625</v>
      </c>
    </row>
    <row r="36" spans="1:5" ht="12.75">
      <c r="A36" s="5" t="s">
        <v>128</v>
      </c>
      <c r="B36" s="6" t="s">
        <v>21</v>
      </c>
      <c r="C36" s="5">
        <v>10</v>
      </c>
      <c r="D36" s="7">
        <v>25</v>
      </c>
      <c r="E36" s="7">
        <f>(C36*D36)</f>
        <v>250</v>
      </c>
    </row>
    <row r="37" spans="1:5" ht="12.75">
      <c r="A37" s="5" t="s">
        <v>380</v>
      </c>
      <c r="B37" s="6" t="s">
        <v>21</v>
      </c>
      <c r="C37" s="5">
        <v>5</v>
      </c>
      <c r="D37" s="7">
        <v>25</v>
      </c>
      <c r="E37" s="7">
        <f>(C37*D37)</f>
        <v>125</v>
      </c>
    </row>
    <row r="38" spans="1:5" ht="12.75">
      <c r="A38" s="19" t="s">
        <v>33</v>
      </c>
      <c r="B38" s="20"/>
      <c r="C38" s="19">
        <f>SUM(C20:C37)</f>
        <v>120</v>
      </c>
      <c r="D38" s="19"/>
      <c r="E38" s="21">
        <f>SUM(E20:E37)</f>
        <v>3000</v>
      </c>
    </row>
    <row r="39" spans="1:5" ht="12.75">
      <c r="A39" s="5"/>
      <c r="B39" s="6"/>
      <c r="C39" s="5"/>
      <c r="D39" s="5"/>
      <c r="E39" s="5"/>
    </row>
    <row r="40" spans="1:5" ht="12.75">
      <c r="A40" s="5" t="s">
        <v>130</v>
      </c>
      <c r="B40" s="6"/>
      <c r="C40" s="5"/>
      <c r="D40" s="5"/>
      <c r="E40" s="5"/>
    </row>
    <row r="41" spans="1:5" ht="12.75">
      <c r="A41" s="5" t="s">
        <v>47</v>
      </c>
      <c r="B41" s="6" t="s">
        <v>131</v>
      </c>
      <c r="C41" s="5">
        <v>4</v>
      </c>
      <c r="D41" s="7">
        <v>76</v>
      </c>
      <c r="E41" s="7">
        <f>(C41*D41)</f>
        <v>304</v>
      </c>
    </row>
    <row r="42" spans="1:5" ht="12.75">
      <c r="A42" s="5" t="s">
        <v>132</v>
      </c>
      <c r="B42" s="6" t="s">
        <v>131</v>
      </c>
      <c r="C42" s="5">
        <v>2</v>
      </c>
      <c r="D42" s="7">
        <v>76</v>
      </c>
      <c r="E42" s="7">
        <f>(C42*D42)</f>
        <v>152</v>
      </c>
    </row>
    <row r="43" spans="1:5" ht="12.75">
      <c r="A43" s="5" t="s">
        <v>133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19" t="s">
        <v>134</v>
      </c>
      <c r="B44" s="20"/>
      <c r="C44" s="19">
        <f>SUM(C41:C43)</f>
        <v>8</v>
      </c>
      <c r="D44" s="19"/>
      <c r="E44" s="21">
        <f>SUM(E41:E43)</f>
        <v>608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50</v>
      </c>
      <c r="B46" s="6"/>
      <c r="C46" s="5"/>
      <c r="D46" s="5"/>
      <c r="E46" s="5"/>
    </row>
    <row r="47" spans="1:5" ht="12.75">
      <c r="A47" s="5" t="s">
        <v>232</v>
      </c>
      <c r="B47" s="6" t="s">
        <v>233</v>
      </c>
      <c r="C47" s="5">
        <v>10</v>
      </c>
      <c r="D47" s="7">
        <v>30</v>
      </c>
      <c r="E47" s="7">
        <f>(C47*D47)</f>
        <v>300</v>
      </c>
    </row>
    <row r="48" spans="1:5" ht="12.75">
      <c r="A48" s="5" t="s">
        <v>234</v>
      </c>
      <c r="B48" s="6"/>
      <c r="C48" s="5"/>
      <c r="D48" s="7"/>
      <c r="E48" s="7"/>
    </row>
    <row r="49" spans="1:5" ht="12.75">
      <c r="A49" s="5" t="s">
        <v>452</v>
      </c>
      <c r="B49" s="6" t="s">
        <v>30</v>
      </c>
      <c r="C49" s="5">
        <v>170</v>
      </c>
      <c r="D49" s="7">
        <v>1.8</v>
      </c>
      <c r="E49" s="7">
        <f>(C49*D49)</f>
        <v>306</v>
      </c>
    </row>
    <row r="50" spans="1:5" ht="12.75">
      <c r="A50" s="5" t="s">
        <v>374</v>
      </c>
      <c r="B50" s="6" t="s">
        <v>30</v>
      </c>
      <c r="C50" s="5">
        <v>130</v>
      </c>
      <c r="D50" s="7">
        <v>2.04</v>
      </c>
      <c r="E50" s="7">
        <f>(C50*D50)</f>
        <v>265.2</v>
      </c>
    </row>
    <row r="51" spans="1:5" ht="12.75">
      <c r="A51" s="5" t="s">
        <v>29</v>
      </c>
      <c r="B51" s="6" t="s">
        <v>30</v>
      </c>
      <c r="C51" s="5">
        <v>65</v>
      </c>
      <c r="D51" s="7">
        <v>1.96</v>
      </c>
      <c r="E51" s="7">
        <f>(C51*D51)</f>
        <v>127.39999999999999</v>
      </c>
    </row>
    <row r="52" spans="1:5" ht="12.75">
      <c r="A52" s="5" t="s">
        <v>439</v>
      </c>
      <c r="B52" s="6" t="s">
        <v>30</v>
      </c>
      <c r="C52" s="5">
        <v>2000</v>
      </c>
      <c r="D52" s="7">
        <v>0.5</v>
      </c>
      <c r="E52" s="7">
        <f>(C52*D52)</f>
        <v>1000</v>
      </c>
    </row>
    <row r="53" spans="1:5" ht="12.75">
      <c r="A53" s="5" t="s">
        <v>136</v>
      </c>
      <c r="B53" s="11"/>
      <c r="C53" s="5"/>
      <c r="D53" s="7"/>
      <c r="E53" s="7"/>
    </row>
    <row r="54" spans="1:5" ht="12.75">
      <c r="A54" s="5" t="s">
        <v>477</v>
      </c>
      <c r="B54" s="6" t="s">
        <v>31</v>
      </c>
      <c r="C54" s="5">
        <v>1</v>
      </c>
      <c r="D54" s="7">
        <v>50</v>
      </c>
      <c r="E54" s="7">
        <f>(C54*D54)</f>
        <v>50</v>
      </c>
    </row>
    <row r="55" spans="1:5" ht="12.75">
      <c r="A55" s="5" t="s">
        <v>451</v>
      </c>
      <c r="B55" s="6" t="s">
        <v>31</v>
      </c>
      <c r="C55" s="5">
        <v>0.5</v>
      </c>
      <c r="D55" s="7">
        <v>280</v>
      </c>
      <c r="E55" s="7">
        <f>(C55*D55)</f>
        <v>140</v>
      </c>
    </row>
    <row r="56" spans="1:5" ht="12.75">
      <c r="A56" s="5" t="s">
        <v>455</v>
      </c>
      <c r="B56" s="6" t="s">
        <v>31</v>
      </c>
      <c r="C56" s="5">
        <v>0.5</v>
      </c>
      <c r="D56" s="7">
        <v>25</v>
      </c>
      <c r="E56" s="7">
        <f>(C56*D56)</f>
        <v>12.5</v>
      </c>
    </row>
    <row r="57" spans="1:5" ht="12.75">
      <c r="A57" s="19" t="s">
        <v>34</v>
      </c>
      <c r="B57" s="20"/>
      <c r="C57" s="19"/>
      <c r="D57" s="19"/>
      <c r="E57" s="21">
        <f>SUM(E47:E56)</f>
        <v>2201.1</v>
      </c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5" ht="12.75">
      <c r="A63" s="5"/>
      <c r="B63" s="6"/>
      <c r="C63" s="5"/>
      <c r="D63" s="5"/>
      <c r="E63" s="5"/>
    </row>
    <row r="64" spans="1:5" ht="12.75">
      <c r="A64" s="5"/>
      <c r="B64" s="6"/>
      <c r="C64" s="5"/>
      <c r="D64" s="5"/>
      <c r="E64" s="5"/>
    </row>
    <row r="65" spans="1:6" ht="12.75">
      <c r="A65" s="5"/>
      <c r="B65" s="6"/>
      <c r="C65" s="5"/>
      <c r="D65" s="5"/>
      <c r="E65" s="5"/>
      <c r="F65">
        <v>15</v>
      </c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/>
      <c r="B68" s="6"/>
      <c r="C68" s="5"/>
      <c r="D68" s="5"/>
      <c r="E68" s="5"/>
    </row>
    <row r="69" spans="1:5" ht="12.75">
      <c r="A69" s="5"/>
      <c r="B69" s="6"/>
      <c r="C69" s="5"/>
      <c r="D69" s="5"/>
      <c r="E69" s="5"/>
    </row>
    <row r="70" spans="1:5" ht="12.75">
      <c r="A70" s="5" t="s">
        <v>32</v>
      </c>
      <c r="B70" s="6"/>
      <c r="C70" s="5"/>
      <c r="D70" s="5"/>
      <c r="E70" s="5"/>
    </row>
    <row r="71" spans="1:5" ht="12.75">
      <c r="A71" s="5" t="s">
        <v>77</v>
      </c>
      <c r="B71" s="6"/>
      <c r="C71" s="5"/>
      <c r="D71" s="5"/>
      <c r="E71" s="7">
        <f>(E38+E44+E57)*10/100</f>
        <v>580.91</v>
      </c>
    </row>
    <row r="72" spans="1:5" ht="12.75">
      <c r="A72" s="19" t="s">
        <v>35</v>
      </c>
      <c r="B72" s="20"/>
      <c r="C72" s="19"/>
      <c r="D72" s="19"/>
      <c r="E72" s="21">
        <f>(E71)</f>
        <v>580.91</v>
      </c>
    </row>
    <row r="73" spans="1:5" ht="12.75">
      <c r="A73" s="1" t="s">
        <v>36</v>
      </c>
      <c r="B73" s="8"/>
      <c r="C73" s="1"/>
      <c r="D73" s="1"/>
      <c r="E73" s="9">
        <f>(E38+E44+E57+E72)</f>
        <v>6390.01</v>
      </c>
    </row>
    <row r="74" spans="1:5" ht="12.75">
      <c r="A74" s="5"/>
      <c r="B74" s="6"/>
      <c r="C74" s="5"/>
      <c r="D74" s="5"/>
      <c r="E74" s="5"/>
    </row>
    <row r="75" spans="1:5" ht="12.75">
      <c r="A75" s="5" t="s">
        <v>37</v>
      </c>
      <c r="B75" s="6"/>
      <c r="C75" s="5"/>
      <c r="D75" s="5"/>
      <c r="E75" s="5"/>
    </row>
    <row r="76" spans="1:5" ht="12.75">
      <c r="A76" s="5" t="s">
        <v>486</v>
      </c>
      <c r="B76" s="6"/>
      <c r="C76" s="5"/>
      <c r="D76" s="5"/>
      <c r="E76" s="7">
        <f>(E73)*1.92*6/100</f>
        <v>736.129152</v>
      </c>
    </row>
    <row r="77" spans="1:5" ht="12.75">
      <c r="A77" s="1" t="s">
        <v>38</v>
      </c>
      <c r="B77" s="8"/>
      <c r="C77" s="1"/>
      <c r="D77" s="1"/>
      <c r="E77" s="9">
        <f>(E76)</f>
        <v>736.129152</v>
      </c>
    </row>
    <row r="78" spans="1:5" ht="12.75">
      <c r="A78" s="5"/>
      <c r="B78" s="6"/>
      <c r="C78" s="5"/>
      <c r="D78" s="5"/>
      <c r="E78" s="5"/>
    </row>
    <row r="79" spans="1:5" ht="15.75">
      <c r="A79" s="2" t="s">
        <v>82</v>
      </c>
      <c r="B79" s="10"/>
      <c r="C79" s="2"/>
      <c r="D79" s="2"/>
      <c r="E79" s="13">
        <f>(E73+E77)</f>
        <v>7126.139152</v>
      </c>
    </row>
    <row r="80" spans="1:5" ht="12.75">
      <c r="A80" s="5"/>
      <c r="B80" s="6"/>
      <c r="C80" s="5"/>
      <c r="D80" s="5"/>
      <c r="E80" s="5"/>
    </row>
    <row r="81" spans="1:5" ht="12.75">
      <c r="A81" s="5" t="s">
        <v>84</v>
      </c>
      <c r="B81" s="6"/>
      <c r="C81" s="5"/>
      <c r="D81" s="5"/>
      <c r="E81" s="5"/>
    </row>
    <row r="82" spans="1:5" ht="12.75">
      <c r="A82" s="5" t="s">
        <v>53</v>
      </c>
      <c r="B82" s="6"/>
      <c r="C82" s="5"/>
      <c r="D82" s="5"/>
      <c r="E82" s="5">
        <v>14000</v>
      </c>
    </row>
    <row r="83" spans="1:5" ht="12.75">
      <c r="A83" s="5" t="s">
        <v>52</v>
      </c>
      <c r="B83" s="6"/>
      <c r="C83" s="5"/>
      <c r="D83" s="5"/>
      <c r="E83" s="7">
        <v>0.62</v>
      </c>
    </row>
    <row r="84" spans="1:5" ht="12.75">
      <c r="A84" s="5" t="s">
        <v>51</v>
      </c>
      <c r="B84" s="6"/>
      <c r="C84" s="5"/>
      <c r="D84" s="5"/>
      <c r="E84" s="7">
        <f>(E82*E83)</f>
        <v>8680</v>
      </c>
    </row>
    <row r="85" spans="1:5" ht="12.75">
      <c r="A85" s="5"/>
      <c r="B85" s="6"/>
      <c r="C85" s="5"/>
      <c r="D85" s="5"/>
      <c r="E85" s="7"/>
    </row>
    <row r="86" spans="1:5" ht="12.75">
      <c r="A86" s="5" t="s">
        <v>85</v>
      </c>
      <c r="B86" s="6"/>
      <c r="C86" s="5"/>
      <c r="D86" s="5"/>
      <c r="E86" s="7"/>
    </row>
    <row r="87" spans="1:5" ht="12.75">
      <c r="A87" s="5" t="s">
        <v>54</v>
      </c>
      <c r="B87" s="6" t="s">
        <v>30</v>
      </c>
      <c r="C87" s="5">
        <f>(E82)*5/100</f>
        <v>700</v>
      </c>
      <c r="D87" s="5"/>
      <c r="E87" s="7">
        <f>SUM(C87*E83)</f>
        <v>434</v>
      </c>
    </row>
    <row r="88" spans="1:5" ht="12.75">
      <c r="A88" s="5" t="s">
        <v>55</v>
      </c>
      <c r="B88" s="6" t="s">
        <v>30</v>
      </c>
      <c r="C88" s="5">
        <f>(E82)*95/100</f>
        <v>13300</v>
      </c>
      <c r="D88" s="5"/>
      <c r="E88" s="7">
        <f>(C88*E83)</f>
        <v>8246</v>
      </c>
    </row>
    <row r="89" spans="1:5" ht="12.75">
      <c r="A89" s="5" t="s">
        <v>56</v>
      </c>
      <c r="B89" s="6"/>
      <c r="C89" s="5"/>
      <c r="D89" s="5"/>
      <c r="E89" s="7">
        <f>(E88-E79)</f>
        <v>1119.8608480000003</v>
      </c>
    </row>
    <row r="90" spans="1:5" ht="12.75">
      <c r="A90" s="5"/>
      <c r="B90" s="6"/>
      <c r="C90" s="5"/>
      <c r="D90" s="5"/>
      <c r="E90" s="7"/>
    </row>
    <row r="91" spans="1:5" ht="12.75">
      <c r="A91" s="5" t="s">
        <v>86</v>
      </c>
      <c r="B91" s="6"/>
      <c r="C91" s="5"/>
      <c r="D91" s="5"/>
      <c r="E91" s="7"/>
    </row>
    <row r="92" spans="1:5" ht="12.75">
      <c r="A92" s="5" t="s">
        <v>57</v>
      </c>
      <c r="B92" s="6"/>
      <c r="C92" s="5"/>
      <c r="D92" s="5"/>
      <c r="E92" s="7">
        <f>(E84)</f>
        <v>8680</v>
      </c>
    </row>
    <row r="93" spans="1:5" ht="12.75">
      <c r="A93" s="5" t="s">
        <v>58</v>
      </c>
      <c r="B93" s="6"/>
      <c r="C93" s="5"/>
      <c r="D93" s="5"/>
      <c r="E93" s="7">
        <f>(E79)</f>
        <v>7126.139152</v>
      </c>
    </row>
    <row r="94" spans="1:5" ht="12.75">
      <c r="A94" s="5" t="s">
        <v>59</v>
      </c>
      <c r="B94" s="6"/>
      <c r="C94" s="5"/>
      <c r="D94" s="5"/>
      <c r="E94" s="7">
        <f>(E92-E93)</f>
        <v>1553.8608480000003</v>
      </c>
    </row>
    <row r="95" spans="1:5" ht="12.75">
      <c r="A95" s="5" t="s">
        <v>60</v>
      </c>
      <c r="B95" s="6"/>
      <c r="C95" s="5"/>
      <c r="D95" s="5"/>
      <c r="E95" s="7">
        <v>0.62</v>
      </c>
    </row>
    <row r="96" spans="1:5" ht="12.75">
      <c r="A96" s="5" t="s">
        <v>61</v>
      </c>
      <c r="B96" s="6"/>
      <c r="C96" s="5"/>
      <c r="D96" s="5"/>
      <c r="E96" s="7">
        <f>(E79/E82)</f>
        <v>0.5090099394285714</v>
      </c>
    </row>
    <row r="97" spans="1:5" ht="12.75">
      <c r="A97" s="5" t="s">
        <v>62</v>
      </c>
      <c r="B97" s="6"/>
      <c r="C97" s="5"/>
      <c r="D97" s="5"/>
      <c r="E97" s="7">
        <f>(E95-E96)</f>
        <v>0.11099006057142857</v>
      </c>
    </row>
    <row r="98" spans="1:5" ht="12.75">
      <c r="A98" s="5" t="s">
        <v>63</v>
      </c>
      <c r="B98" s="6"/>
      <c r="C98" s="5"/>
      <c r="D98" s="5"/>
      <c r="E98" s="7">
        <f>(E89)</f>
        <v>1119.8608480000003</v>
      </c>
    </row>
    <row r="99" spans="1:5" ht="12.75">
      <c r="A99" s="5" t="s">
        <v>64</v>
      </c>
      <c r="B99" s="6"/>
      <c r="C99" s="5"/>
      <c r="D99" s="5"/>
      <c r="E99" s="12">
        <f>(E98/E93)*100</f>
        <v>15.714832732191367</v>
      </c>
    </row>
    <row r="100" spans="1:5" ht="12.75">
      <c r="A100" s="5"/>
      <c r="B100" s="6"/>
      <c r="C100" s="5"/>
      <c r="D100" s="5"/>
      <c r="E100" s="12"/>
    </row>
    <row r="101" spans="1:5" ht="12.75">
      <c r="A101" s="5" t="s">
        <v>499</v>
      </c>
      <c r="B101" s="6"/>
      <c r="C101" s="5"/>
      <c r="D101" s="5"/>
      <c r="E101" s="5"/>
    </row>
    <row r="102" spans="1:5" ht="12.75">
      <c r="A102" s="5" t="s">
        <v>498</v>
      </c>
      <c r="B102" s="6"/>
      <c r="C102" s="5"/>
      <c r="D102" s="5"/>
      <c r="E102" s="5"/>
    </row>
    <row r="103" spans="1:5" ht="12.75">
      <c r="A103" s="5" t="s">
        <v>473</v>
      </c>
      <c r="B103" s="6"/>
      <c r="C103" s="5"/>
      <c r="D103" s="5"/>
      <c r="E103" s="5"/>
    </row>
    <row r="104" spans="1:5" ht="12.75">
      <c r="A104" s="5" t="s">
        <v>65</v>
      </c>
      <c r="B104" s="6"/>
      <c r="C104" s="5"/>
      <c r="D104" s="5"/>
      <c r="E104" s="5"/>
    </row>
    <row r="105" spans="1:5" ht="12.75">
      <c r="A105" s="5"/>
      <c r="B105" s="6"/>
      <c r="C105" s="5"/>
      <c r="D105" s="5"/>
      <c r="E105" s="5"/>
    </row>
    <row r="106" spans="1:5" ht="12.75">
      <c r="A106" s="5" t="s">
        <v>442</v>
      </c>
      <c r="B106" s="6"/>
      <c r="C106" s="5"/>
      <c r="D106" s="5"/>
      <c r="E106" s="5"/>
    </row>
    <row r="107" spans="1:5" ht="12.75">
      <c r="A107" s="5" t="s">
        <v>443</v>
      </c>
      <c r="B107" s="6"/>
      <c r="C107" s="5"/>
      <c r="D107" s="5"/>
      <c r="E107" s="5"/>
    </row>
    <row r="108" spans="1:5" ht="12.75">
      <c r="A108" s="5" t="s">
        <v>446</v>
      </c>
      <c r="B108" s="6"/>
      <c r="C108" s="5"/>
      <c r="D108" s="5"/>
      <c r="E108" s="5"/>
    </row>
    <row r="109" spans="1:2" ht="12.75">
      <c r="A109" s="5" t="s">
        <v>487</v>
      </c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16</v>
      </c>
    </row>
    <row r="2" spans="1:3" ht="12.75">
      <c r="A2" s="22" t="s">
        <v>471</v>
      </c>
      <c r="B2" s="3"/>
      <c r="C2" s="3"/>
    </row>
    <row r="4" spans="1:5" ht="15.75">
      <c r="A4" s="30" t="s">
        <v>235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236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144</v>
      </c>
      <c r="C8" s="1"/>
      <c r="D8" s="1"/>
      <c r="E8" s="1"/>
    </row>
    <row r="9" spans="1:5" ht="12.75">
      <c r="A9" s="1" t="s">
        <v>80</v>
      </c>
      <c r="B9" s="1" t="s">
        <v>237</v>
      </c>
      <c r="C9" s="1"/>
      <c r="D9" s="1"/>
      <c r="E9" s="1"/>
    </row>
    <row r="10" spans="1:5" ht="12.75">
      <c r="A10" s="1" t="s">
        <v>92</v>
      </c>
      <c r="B10" s="1" t="s">
        <v>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42</v>
      </c>
      <c r="B21" s="6"/>
      <c r="C21" s="5"/>
      <c r="D21" s="5"/>
      <c r="E21" s="7"/>
    </row>
    <row r="22" spans="1:5" ht="12.75">
      <c r="A22" s="5" t="s">
        <v>75</v>
      </c>
      <c r="B22" s="6" t="s">
        <v>21</v>
      </c>
      <c r="C22" s="5">
        <v>2</v>
      </c>
      <c r="D22" s="7">
        <v>25</v>
      </c>
      <c r="E22" s="7">
        <f>(C22*D22)</f>
        <v>50</v>
      </c>
    </row>
    <row r="23" spans="1:5" ht="12.75">
      <c r="A23" s="5" t="s">
        <v>43</v>
      </c>
      <c r="B23" s="6"/>
      <c r="C23" s="5"/>
      <c r="D23" s="7"/>
      <c r="E23" s="7"/>
    </row>
    <row r="24" spans="1:5" ht="12.75">
      <c r="A24" s="5" t="s">
        <v>44</v>
      </c>
      <c r="B24" s="6"/>
      <c r="C24" s="5"/>
      <c r="D24" s="7"/>
      <c r="E24" s="7"/>
    </row>
    <row r="25" spans="1:5" ht="12.75">
      <c r="A25" s="5" t="s">
        <v>238</v>
      </c>
      <c r="B25" s="6" t="s">
        <v>21</v>
      </c>
      <c r="C25" s="5">
        <v>15</v>
      </c>
      <c r="D25" s="7">
        <v>25</v>
      </c>
      <c r="E25" s="7">
        <f>(C25*D25)</f>
        <v>375</v>
      </c>
    </row>
    <row r="26" spans="1:5" ht="12.75">
      <c r="A26" s="5" t="s">
        <v>45</v>
      </c>
      <c r="B26" s="6"/>
      <c r="C26" s="5"/>
      <c r="D26" s="7"/>
      <c r="E26" s="7"/>
    </row>
    <row r="27" spans="1:5" ht="12.75">
      <c r="A27" s="5" t="s">
        <v>46</v>
      </c>
      <c r="B27" s="6"/>
      <c r="C27" s="5"/>
      <c r="D27" s="7"/>
      <c r="E27" s="7"/>
    </row>
    <row r="28" spans="1:5" ht="12.75">
      <c r="A28" s="5" t="s">
        <v>186</v>
      </c>
      <c r="B28" s="6" t="s">
        <v>21</v>
      </c>
      <c r="C28" s="5">
        <v>8</v>
      </c>
      <c r="D28" s="7">
        <v>25</v>
      </c>
      <c r="E28" s="7">
        <f>(C28*D28)</f>
        <v>200</v>
      </c>
    </row>
    <row r="29" spans="1:5" ht="12.75">
      <c r="A29" s="5" t="s">
        <v>239</v>
      </c>
      <c r="B29" s="6" t="s">
        <v>21</v>
      </c>
      <c r="C29" s="5">
        <v>14</v>
      </c>
      <c r="D29" s="7">
        <v>25</v>
      </c>
      <c r="E29" s="7">
        <f>(C29*D29)</f>
        <v>350</v>
      </c>
    </row>
    <row r="30" spans="1:5" ht="12.75">
      <c r="A30" s="5" t="s">
        <v>380</v>
      </c>
      <c r="B30" s="6" t="s">
        <v>21</v>
      </c>
      <c r="C30" s="5">
        <v>2</v>
      </c>
      <c r="D30" s="7">
        <v>25</v>
      </c>
      <c r="E30" s="7">
        <f>(C30*D30)</f>
        <v>50</v>
      </c>
    </row>
    <row r="31" spans="1:5" ht="12.75">
      <c r="A31" s="19" t="s">
        <v>33</v>
      </c>
      <c r="B31" s="20"/>
      <c r="C31" s="19">
        <f>SUM(C20:C30)</f>
        <v>44</v>
      </c>
      <c r="D31" s="19"/>
      <c r="E31" s="21">
        <f>SUM(E20:E30)</f>
        <v>1100</v>
      </c>
    </row>
    <row r="32" spans="1:5" ht="12.75">
      <c r="A32" s="5"/>
      <c r="B32" s="6"/>
      <c r="C32" s="5"/>
      <c r="D32" s="5"/>
      <c r="E32" s="5"/>
    </row>
    <row r="33" spans="1:5" ht="12.75">
      <c r="A33" s="5" t="s">
        <v>73</v>
      </c>
      <c r="B33" s="6"/>
      <c r="C33" s="5"/>
      <c r="D33" s="5"/>
      <c r="E33" s="5"/>
    </row>
    <row r="34" spans="1:5" ht="12.75">
      <c r="A34" s="5" t="s">
        <v>47</v>
      </c>
      <c r="B34" s="6" t="s">
        <v>71</v>
      </c>
      <c r="C34" s="5">
        <v>6</v>
      </c>
      <c r="D34" s="7">
        <v>54</v>
      </c>
      <c r="E34" s="7">
        <f>(C34*D34)</f>
        <v>324</v>
      </c>
    </row>
    <row r="35" spans="1:5" ht="12.75">
      <c r="A35" s="5" t="s">
        <v>48</v>
      </c>
      <c r="B35" s="6" t="s">
        <v>71</v>
      </c>
      <c r="C35" s="5">
        <v>4</v>
      </c>
      <c r="D35" s="7">
        <v>54</v>
      </c>
      <c r="E35" s="7">
        <f>(C35*D35)</f>
        <v>216</v>
      </c>
    </row>
    <row r="36" spans="1:5" ht="12.75">
      <c r="A36" s="5" t="s">
        <v>240</v>
      </c>
      <c r="B36" s="6" t="s">
        <v>71</v>
      </c>
      <c r="C36" s="5">
        <v>2</v>
      </c>
      <c r="D36" s="7">
        <v>54</v>
      </c>
      <c r="E36" s="7">
        <f>(C36*D36)</f>
        <v>108</v>
      </c>
    </row>
    <row r="37" spans="1:5" ht="12.75">
      <c r="A37" s="19" t="s">
        <v>83</v>
      </c>
      <c r="B37" s="20"/>
      <c r="C37" s="19">
        <f>SUM(C34:C36)</f>
        <v>12</v>
      </c>
      <c r="D37" s="19"/>
      <c r="E37" s="21">
        <f>SUM(E34:E36)</f>
        <v>648</v>
      </c>
    </row>
    <row r="38" spans="1:5" ht="12.75">
      <c r="A38" s="5"/>
      <c r="B38" s="6"/>
      <c r="C38" s="5"/>
      <c r="D38" s="5"/>
      <c r="E38" s="5"/>
    </row>
    <row r="39" spans="1:5" ht="12.75">
      <c r="A39" s="5" t="s">
        <v>50</v>
      </c>
      <c r="B39" s="6"/>
      <c r="C39" s="5"/>
      <c r="D39" s="5"/>
      <c r="E39" s="5"/>
    </row>
    <row r="40" spans="1:5" ht="12.75">
      <c r="A40" s="5" t="s">
        <v>66</v>
      </c>
      <c r="B40" s="6" t="s">
        <v>30</v>
      </c>
      <c r="C40" s="5">
        <v>100</v>
      </c>
      <c r="D40" s="7">
        <v>2</v>
      </c>
      <c r="E40" s="7">
        <f>(C40*D40)</f>
        <v>200</v>
      </c>
    </row>
    <row r="41" spans="1:5" ht="12.75">
      <c r="A41" s="5" t="s">
        <v>241</v>
      </c>
      <c r="B41" s="6"/>
      <c r="C41" s="5"/>
      <c r="D41" s="7"/>
      <c r="E41" s="7"/>
    </row>
    <row r="42" spans="1:5" ht="12.75">
      <c r="A42" s="5" t="s">
        <v>136</v>
      </c>
      <c r="B42" s="11"/>
      <c r="C42" s="5"/>
      <c r="D42" s="7"/>
      <c r="E42" s="7"/>
    </row>
    <row r="43" spans="1:5" ht="12.75">
      <c r="A43" s="19" t="s">
        <v>34</v>
      </c>
      <c r="B43" s="20"/>
      <c r="C43" s="19"/>
      <c r="D43" s="19"/>
      <c r="E43" s="21">
        <f>SUM(E40:E42)</f>
        <v>200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32</v>
      </c>
      <c r="B45" s="6"/>
      <c r="C45" s="5"/>
      <c r="D45" s="5"/>
      <c r="E45" s="5"/>
    </row>
    <row r="46" spans="1:5" ht="12.75">
      <c r="A46" s="5" t="s">
        <v>77</v>
      </c>
      <c r="B46" s="6"/>
      <c r="C46" s="5"/>
      <c r="D46" s="5"/>
      <c r="E46" s="7">
        <f>(E31+E37+E43)*10/100</f>
        <v>194.8</v>
      </c>
    </row>
    <row r="47" spans="1:5" ht="12.75">
      <c r="A47" s="19" t="s">
        <v>35</v>
      </c>
      <c r="B47" s="20"/>
      <c r="C47" s="19"/>
      <c r="D47" s="19"/>
      <c r="E47" s="21">
        <f>(E46)</f>
        <v>194.8</v>
      </c>
    </row>
    <row r="48" spans="1:5" ht="12.75">
      <c r="A48" s="1" t="s">
        <v>36</v>
      </c>
      <c r="B48" s="8"/>
      <c r="C48" s="1"/>
      <c r="D48" s="1"/>
      <c r="E48" s="9">
        <f>(E31+E37+E43+E47)</f>
        <v>2142.8</v>
      </c>
    </row>
    <row r="49" spans="1:5" ht="12.75">
      <c r="A49" s="5"/>
      <c r="B49" s="6"/>
      <c r="C49" s="5"/>
      <c r="D49" s="5"/>
      <c r="E49" s="5"/>
    </row>
    <row r="50" spans="1:5" ht="12.75">
      <c r="A50" s="5" t="s">
        <v>37</v>
      </c>
      <c r="B50" s="6"/>
      <c r="C50" s="5"/>
      <c r="D50" s="5"/>
      <c r="E50" s="5"/>
    </row>
    <row r="51" spans="1:5" ht="12.75">
      <c r="A51" s="5" t="s">
        <v>486</v>
      </c>
      <c r="B51" s="6"/>
      <c r="C51" s="5"/>
      <c r="D51" s="5"/>
      <c r="E51" s="7">
        <f>(E48)*1.92*7/100</f>
        <v>287.99232000000006</v>
      </c>
    </row>
    <row r="52" spans="1:5" ht="12.75">
      <c r="A52" s="1" t="s">
        <v>38</v>
      </c>
      <c r="B52" s="8"/>
      <c r="C52" s="1"/>
      <c r="D52" s="1"/>
      <c r="E52" s="9">
        <f>(E51)</f>
        <v>287.99232000000006</v>
      </c>
    </row>
    <row r="53" spans="1:5" ht="12.75">
      <c r="A53" s="5"/>
      <c r="B53" s="6"/>
      <c r="C53" s="5"/>
      <c r="D53" s="5"/>
      <c r="E53" s="5"/>
    </row>
    <row r="54" spans="1:5" ht="15.75">
      <c r="A54" s="2" t="s">
        <v>82</v>
      </c>
      <c r="B54" s="10"/>
      <c r="C54" s="2"/>
      <c r="D54" s="2"/>
      <c r="E54" s="13">
        <f>(E48+E52)</f>
        <v>2430.7923200000005</v>
      </c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6" ht="12.75">
      <c r="A62" s="5"/>
      <c r="B62" s="6"/>
      <c r="C62" s="5"/>
      <c r="D62" s="5"/>
      <c r="E62" s="5"/>
      <c r="F62">
        <v>17</v>
      </c>
    </row>
    <row r="63" spans="1:5" ht="12.75">
      <c r="A63" s="5"/>
      <c r="B63" s="6"/>
      <c r="C63" s="5"/>
      <c r="D63" s="5"/>
      <c r="E63" s="5"/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 t="s">
        <v>84</v>
      </c>
      <c r="B67" s="6"/>
      <c r="C67" s="5"/>
      <c r="D67" s="5"/>
      <c r="E67" s="5"/>
    </row>
    <row r="68" spans="1:5" ht="12.75">
      <c r="A68" s="5" t="s">
        <v>53</v>
      </c>
      <c r="B68" s="6"/>
      <c r="C68" s="5"/>
      <c r="D68" s="5"/>
      <c r="E68" s="5">
        <v>1500</v>
      </c>
    </row>
    <row r="69" spans="1:5" ht="12.75">
      <c r="A69" s="5" t="s">
        <v>52</v>
      </c>
      <c r="B69" s="6"/>
      <c r="C69" s="5"/>
      <c r="D69" s="5"/>
      <c r="E69" s="7">
        <v>1.31</v>
      </c>
    </row>
    <row r="70" spans="1:5" ht="12.75">
      <c r="A70" s="5" t="s">
        <v>51</v>
      </c>
      <c r="B70" s="6"/>
      <c r="C70" s="5"/>
      <c r="D70" s="5"/>
      <c r="E70" s="7">
        <f>(E68*E69)</f>
        <v>1965</v>
      </c>
    </row>
    <row r="71" spans="1:5" ht="12.75">
      <c r="A71" s="5"/>
      <c r="B71" s="6"/>
      <c r="C71" s="5"/>
      <c r="D71" s="5"/>
      <c r="E71" s="7"/>
    </row>
    <row r="72" spans="1:5" ht="12.75">
      <c r="A72" s="5" t="s">
        <v>85</v>
      </c>
      <c r="B72" s="6"/>
      <c r="C72" s="5"/>
      <c r="D72" s="5"/>
      <c r="E72" s="7"/>
    </row>
    <row r="73" spans="1:5" ht="12.75">
      <c r="A73" s="5" t="s">
        <v>54</v>
      </c>
      <c r="B73" s="6" t="s">
        <v>30</v>
      </c>
      <c r="C73" s="5">
        <f>(E68)*5/100</f>
        <v>75</v>
      </c>
      <c r="D73" s="5"/>
      <c r="E73" s="7">
        <f>SUM(C73*E69)</f>
        <v>98.25</v>
      </c>
    </row>
    <row r="74" spans="1:5" ht="12.75">
      <c r="A74" s="5" t="s">
        <v>55</v>
      </c>
      <c r="B74" s="6" t="s">
        <v>30</v>
      </c>
      <c r="C74" s="5">
        <f>SUM(E68)*95/100</f>
        <v>1425</v>
      </c>
      <c r="D74" s="5"/>
      <c r="E74" s="7">
        <f>SUM(C74*E69)</f>
        <v>1866.75</v>
      </c>
    </row>
    <row r="75" spans="1:5" ht="12.75">
      <c r="A75" s="5" t="s">
        <v>56</v>
      </c>
      <c r="B75" s="6"/>
      <c r="C75" s="5"/>
      <c r="D75" s="5"/>
      <c r="E75" s="7">
        <f>(E74-E54)</f>
        <v>-564.0423200000005</v>
      </c>
    </row>
    <row r="76" spans="1:5" ht="12.75">
      <c r="A76" s="5"/>
      <c r="B76" s="6"/>
      <c r="C76" s="5"/>
      <c r="D76" s="5"/>
      <c r="E76" s="7"/>
    </row>
    <row r="77" spans="1:5" ht="12.75">
      <c r="A77" s="5" t="s">
        <v>86</v>
      </c>
      <c r="B77" s="6"/>
      <c r="C77" s="5"/>
      <c r="D77" s="5"/>
      <c r="E77" s="7"/>
    </row>
    <row r="78" spans="1:5" ht="12.75">
      <c r="A78" s="5" t="s">
        <v>57</v>
      </c>
      <c r="B78" s="6"/>
      <c r="C78" s="5"/>
      <c r="D78" s="5"/>
      <c r="E78" s="7">
        <f>(E70)</f>
        <v>1965</v>
      </c>
    </row>
    <row r="79" spans="1:5" ht="12.75">
      <c r="A79" s="5" t="s">
        <v>58</v>
      </c>
      <c r="B79" s="6"/>
      <c r="C79" s="5"/>
      <c r="D79" s="5"/>
      <c r="E79" s="7">
        <f>(E54)</f>
        <v>2430.7923200000005</v>
      </c>
    </row>
    <row r="80" spans="1:5" ht="12.75">
      <c r="A80" s="5" t="s">
        <v>59</v>
      </c>
      <c r="B80" s="6"/>
      <c r="C80" s="5"/>
      <c r="D80" s="5"/>
      <c r="E80" s="7">
        <f>(E78-E79)</f>
        <v>-465.7923200000005</v>
      </c>
    </row>
    <row r="81" spans="1:5" ht="12.75">
      <c r="A81" s="5" t="s">
        <v>60</v>
      </c>
      <c r="B81" s="6"/>
      <c r="C81" s="5"/>
      <c r="D81" s="5"/>
      <c r="E81" s="7">
        <v>1.31</v>
      </c>
    </row>
    <row r="82" spans="1:5" ht="12.75">
      <c r="A82" s="5" t="s">
        <v>61</v>
      </c>
      <c r="B82" s="6"/>
      <c r="C82" s="5"/>
      <c r="D82" s="5"/>
      <c r="E82" s="7">
        <f>(E54/E68)</f>
        <v>1.6205282133333336</v>
      </c>
    </row>
    <row r="83" spans="1:5" ht="12.75">
      <c r="A83" s="5" t="s">
        <v>62</v>
      </c>
      <c r="B83" s="6"/>
      <c r="C83" s="5"/>
      <c r="D83" s="5"/>
      <c r="E83" s="7">
        <f>(E81-E82)</f>
        <v>-0.3105282133333336</v>
      </c>
    </row>
    <row r="84" spans="1:5" ht="12.75">
      <c r="A84" s="5" t="s">
        <v>63</v>
      </c>
      <c r="B84" s="6"/>
      <c r="C84" s="5"/>
      <c r="D84" s="5"/>
      <c r="E84" s="7">
        <f>(E75)</f>
        <v>-564.0423200000005</v>
      </c>
    </row>
    <row r="85" spans="1:5" ht="12.75">
      <c r="A85" s="5" t="s">
        <v>64</v>
      </c>
      <c r="B85" s="6"/>
      <c r="C85" s="5"/>
      <c r="D85" s="5"/>
      <c r="E85" s="12">
        <f>(E84/E79)*100</f>
        <v>-23.204052249103714</v>
      </c>
    </row>
    <row r="86" spans="1:5" ht="12.75">
      <c r="A86" s="5"/>
      <c r="B86" s="6"/>
      <c r="C86" s="5"/>
      <c r="D86" s="5"/>
      <c r="E86" s="5"/>
    </row>
    <row r="87" spans="1:5" ht="12.75">
      <c r="A87" s="5" t="s">
        <v>499</v>
      </c>
      <c r="B87" s="6"/>
      <c r="C87" s="5"/>
      <c r="D87" s="5"/>
      <c r="E87" s="5"/>
    </row>
    <row r="88" spans="1:5" ht="12.75">
      <c r="A88" s="5" t="s">
        <v>498</v>
      </c>
      <c r="B88" s="6"/>
      <c r="C88" s="5"/>
      <c r="D88" s="5"/>
      <c r="E88" s="5"/>
    </row>
    <row r="89" spans="1:5" ht="12.75">
      <c r="A89" s="5" t="s">
        <v>473</v>
      </c>
      <c r="B89" s="6"/>
      <c r="C89" s="5"/>
      <c r="D89" s="5"/>
      <c r="E89" s="5"/>
    </row>
    <row r="90" spans="1:5" ht="12.75">
      <c r="A90" s="5" t="s">
        <v>65</v>
      </c>
      <c r="B90" s="6"/>
      <c r="C90" s="5"/>
      <c r="D90" s="5"/>
      <c r="E90" s="5"/>
    </row>
    <row r="91" spans="1:5" ht="12.75">
      <c r="A91" s="5"/>
      <c r="B91" s="6"/>
      <c r="C91" s="5"/>
      <c r="D91" s="5"/>
      <c r="E91" s="5"/>
    </row>
    <row r="92" spans="1:5" ht="12.75">
      <c r="A92" s="5" t="s">
        <v>442</v>
      </c>
      <c r="B92" s="6"/>
      <c r="C92" s="5"/>
      <c r="D92" s="5"/>
      <c r="E92" s="5"/>
    </row>
    <row r="93" spans="1:5" ht="12.75">
      <c r="A93" s="5" t="s">
        <v>443</v>
      </c>
      <c r="B93" s="6"/>
      <c r="C93" s="5"/>
      <c r="D93" s="5"/>
      <c r="E93" s="5"/>
    </row>
    <row r="94" spans="1:2" ht="12.75">
      <c r="A94" s="5" t="s">
        <v>446</v>
      </c>
      <c r="B94" s="4"/>
    </row>
    <row r="95" spans="1:2" ht="12.75">
      <c r="A95" s="5" t="s">
        <v>487</v>
      </c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18</v>
      </c>
    </row>
    <row r="2" spans="1:3" ht="12.75">
      <c r="A2" s="22" t="s">
        <v>471</v>
      </c>
      <c r="B2" s="3"/>
      <c r="C2" s="3"/>
    </row>
    <row r="4" spans="1:5" ht="15.75">
      <c r="A4" s="30" t="s">
        <v>235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242</v>
      </c>
      <c r="C6" s="1"/>
      <c r="D6" s="1"/>
      <c r="E6" s="1"/>
    </row>
    <row r="7" spans="1:5" ht="12.75">
      <c r="A7" s="1" t="s">
        <v>23</v>
      </c>
      <c r="B7" s="1" t="s">
        <v>243</v>
      </c>
      <c r="C7" s="1"/>
      <c r="D7" s="1"/>
      <c r="E7" s="1"/>
    </row>
    <row r="8" spans="1:5" ht="12.75">
      <c r="A8" s="1" t="s">
        <v>24</v>
      </c>
      <c r="B8" s="1" t="s">
        <v>144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42</v>
      </c>
      <c r="B21" s="6"/>
      <c r="C21" s="5"/>
      <c r="D21" s="5"/>
      <c r="E21" s="7"/>
    </row>
    <row r="22" spans="1:5" ht="12.75">
      <c r="A22" s="5" t="s">
        <v>75</v>
      </c>
      <c r="B22" s="6" t="s">
        <v>21</v>
      </c>
      <c r="C22" s="5">
        <v>2</v>
      </c>
      <c r="D22" s="7">
        <v>25</v>
      </c>
      <c r="E22" s="7">
        <f>(C22*D22)</f>
        <v>50</v>
      </c>
    </row>
    <row r="23" spans="1:5" ht="12.75">
      <c r="A23" s="5" t="s">
        <v>43</v>
      </c>
      <c r="B23" s="6"/>
      <c r="C23" s="5"/>
      <c r="D23" s="7"/>
      <c r="E23" s="7"/>
    </row>
    <row r="24" spans="1:5" ht="12.75">
      <c r="A24" s="5" t="s">
        <v>244</v>
      </c>
      <c r="B24" s="6" t="s">
        <v>21</v>
      </c>
      <c r="C24" s="5">
        <v>2</v>
      </c>
      <c r="D24" s="7">
        <v>25</v>
      </c>
      <c r="E24" s="7">
        <f>(C24*D24)</f>
        <v>50</v>
      </c>
    </row>
    <row r="25" spans="1:5" ht="12.75">
      <c r="A25" s="5" t="s">
        <v>245</v>
      </c>
      <c r="B25" s="6" t="s">
        <v>21</v>
      </c>
      <c r="C25" s="5">
        <v>2</v>
      </c>
      <c r="D25" s="7">
        <v>25</v>
      </c>
      <c r="E25" s="7">
        <f>(C25*D25)</f>
        <v>50</v>
      </c>
    </row>
    <row r="26" spans="1:5" ht="12.75">
      <c r="A26" s="5" t="s">
        <v>44</v>
      </c>
      <c r="B26" s="6"/>
      <c r="C26" s="5"/>
      <c r="D26" s="7"/>
      <c r="E26" s="7"/>
    </row>
    <row r="27" spans="1:5" ht="12.75">
      <c r="A27" s="5" t="s">
        <v>238</v>
      </c>
      <c r="B27" s="6" t="s">
        <v>21</v>
      </c>
      <c r="C27" s="5">
        <v>6</v>
      </c>
      <c r="D27" s="7">
        <v>25</v>
      </c>
      <c r="E27" s="7">
        <f>(C27*D27)</f>
        <v>150</v>
      </c>
    </row>
    <row r="28" spans="1:5" ht="12.75">
      <c r="A28" s="5" t="s">
        <v>45</v>
      </c>
      <c r="B28" s="6"/>
      <c r="C28" s="5"/>
      <c r="D28" s="7"/>
      <c r="E28" s="7"/>
    </row>
    <row r="29" spans="1:5" ht="12.75">
      <c r="A29" s="5" t="s">
        <v>246</v>
      </c>
      <c r="B29" s="6" t="s">
        <v>21</v>
      </c>
      <c r="C29" s="5">
        <v>1</v>
      </c>
      <c r="D29" s="7">
        <v>25</v>
      </c>
      <c r="E29" s="7">
        <f>(C29*D29)</f>
        <v>25</v>
      </c>
    </row>
    <row r="30" spans="1:5" ht="12.75">
      <c r="A30" s="5" t="s">
        <v>46</v>
      </c>
      <c r="B30" s="6"/>
      <c r="C30" s="5"/>
      <c r="D30" s="7"/>
      <c r="E30" s="7"/>
    </row>
    <row r="31" spans="1:5" ht="12.75">
      <c r="A31" s="5" t="s">
        <v>186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239</v>
      </c>
      <c r="B32" s="6" t="s">
        <v>21</v>
      </c>
      <c r="C32" s="5">
        <v>16</v>
      </c>
      <c r="D32" s="7">
        <v>25</v>
      </c>
      <c r="E32" s="7">
        <f>(C32*D32)</f>
        <v>400</v>
      </c>
    </row>
    <row r="33" spans="1:5" ht="12.75">
      <c r="A33" s="5" t="s">
        <v>380</v>
      </c>
      <c r="B33" s="6" t="s">
        <v>21</v>
      </c>
      <c r="C33" s="5">
        <v>3</v>
      </c>
      <c r="D33" s="7">
        <v>25</v>
      </c>
      <c r="E33" s="7">
        <f>(C33*D33)</f>
        <v>75</v>
      </c>
    </row>
    <row r="34" spans="1:5" ht="12.75">
      <c r="A34" s="19" t="s">
        <v>33</v>
      </c>
      <c r="B34" s="20"/>
      <c r="C34" s="19">
        <f>SUM(C20:C33)</f>
        <v>50</v>
      </c>
      <c r="D34" s="19"/>
      <c r="E34" s="21">
        <f>SUM(E20:E33)</f>
        <v>1250</v>
      </c>
    </row>
    <row r="35" spans="1:5" ht="12.75">
      <c r="A35" s="5"/>
      <c r="B35" s="6"/>
      <c r="C35" s="5"/>
      <c r="D35" s="5"/>
      <c r="E35" s="5"/>
    </row>
    <row r="36" spans="1:5" ht="12.75">
      <c r="A36" s="5" t="s">
        <v>73</v>
      </c>
      <c r="B36" s="6"/>
      <c r="C36" s="5"/>
      <c r="D36" s="5"/>
      <c r="E36" s="5"/>
    </row>
    <row r="37" spans="1:5" ht="12.75">
      <c r="A37" s="5" t="s">
        <v>47</v>
      </c>
      <c r="B37" s="6" t="s">
        <v>71</v>
      </c>
      <c r="C37" s="5">
        <v>6</v>
      </c>
      <c r="D37" s="7">
        <v>54</v>
      </c>
      <c r="E37" s="7">
        <f>(C37*D37)</f>
        <v>324</v>
      </c>
    </row>
    <row r="38" spans="1:5" ht="12.75">
      <c r="A38" s="5" t="s">
        <v>48</v>
      </c>
      <c r="B38" s="6" t="s">
        <v>71</v>
      </c>
      <c r="C38" s="5">
        <v>4</v>
      </c>
      <c r="D38" s="7">
        <v>54</v>
      </c>
      <c r="E38" s="7">
        <f>(C38*D38)</f>
        <v>216</v>
      </c>
    </row>
    <row r="39" spans="1:5" ht="12.75">
      <c r="A39" s="5" t="s">
        <v>49</v>
      </c>
      <c r="B39" s="6" t="s">
        <v>71</v>
      </c>
      <c r="C39" s="5">
        <v>1</v>
      </c>
      <c r="D39" s="7">
        <v>54</v>
      </c>
      <c r="E39" s="7">
        <f>(C39*D39)</f>
        <v>54</v>
      </c>
    </row>
    <row r="40" spans="1:5" ht="12.75">
      <c r="A40" s="5" t="s">
        <v>240</v>
      </c>
      <c r="B40" s="6" t="s">
        <v>71</v>
      </c>
      <c r="C40" s="5">
        <v>2</v>
      </c>
      <c r="D40" s="7">
        <v>54</v>
      </c>
      <c r="E40" s="7">
        <f>(C40*D40)</f>
        <v>108</v>
      </c>
    </row>
    <row r="41" spans="1:5" ht="12.75">
      <c r="A41" s="19" t="s">
        <v>83</v>
      </c>
      <c r="B41" s="20"/>
      <c r="C41" s="19">
        <f>SUM(C37:C40)</f>
        <v>13</v>
      </c>
      <c r="D41" s="19"/>
      <c r="E41" s="21">
        <f>SUM(E37:E40)</f>
        <v>702</v>
      </c>
    </row>
    <row r="42" spans="1:5" ht="12.75">
      <c r="A42" s="5"/>
      <c r="B42" s="6"/>
      <c r="C42" s="5"/>
      <c r="D42" s="5"/>
      <c r="E42" s="5"/>
    </row>
    <row r="43" spans="1:5" ht="12.75">
      <c r="A43" s="5" t="s">
        <v>50</v>
      </c>
      <c r="B43" s="6"/>
      <c r="C43" s="5"/>
      <c r="D43" s="5"/>
      <c r="E43" s="5"/>
    </row>
    <row r="44" spans="1:5" ht="12.75">
      <c r="A44" s="5" t="s">
        <v>66</v>
      </c>
      <c r="B44" s="6" t="s">
        <v>30</v>
      </c>
      <c r="C44" s="5">
        <v>120</v>
      </c>
      <c r="D44" s="7">
        <v>2.5</v>
      </c>
      <c r="E44" s="7">
        <f>(C44*D44)</f>
        <v>300</v>
      </c>
    </row>
    <row r="45" spans="1:5" ht="12.75">
      <c r="A45" s="5" t="s">
        <v>247</v>
      </c>
      <c r="B45" s="6"/>
      <c r="C45" s="5"/>
      <c r="D45" s="7"/>
      <c r="E45" s="7"/>
    </row>
    <row r="46" spans="1:5" ht="12.75">
      <c r="A46" s="5" t="s">
        <v>452</v>
      </c>
      <c r="B46" s="6" t="s">
        <v>30</v>
      </c>
      <c r="C46" s="5">
        <v>90</v>
      </c>
      <c r="D46" s="7">
        <v>1.8</v>
      </c>
      <c r="E46" s="7">
        <f>(C46*D46)</f>
        <v>162</v>
      </c>
    </row>
    <row r="47" spans="1:5" ht="12.75">
      <c r="A47" s="5" t="s">
        <v>374</v>
      </c>
      <c r="B47" s="6" t="s">
        <v>30</v>
      </c>
      <c r="C47" s="5">
        <v>110</v>
      </c>
      <c r="D47" s="7">
        <v>2.04</v>
      </c>
      <c r="E47" s="7">
        <f>(C47*D47)</f>
        <v>224.4</v>
      </c>
    </row>
    <row r="48" spans="1:5" ht="12.75">
      <c r="A48" s="5" t="s">
        <v>29</v>
      </c>
      <c r="B48" s="6" t="s">
        <v>30</v>
      </c>
      <c r="C48" s="5">
        <v>35</v>
      </c>
      <c r="D48" s="7">
        <v>1.96</v>
      </c>
      <c r="E48" s="7">
        <f>(C48*D48)</f>
        <v>68.6</v>
      </c>
    </row>
    <row r="49" spans="1:5" ht="12.75">
      <c r="A49" s="5" t="s">
        <v>136</v>
      </c>
      <c r="B49" s="11"/>
      <c r="C49" s="5"/>
      <c r="D49" s="7"/>
      <c r="E49" s="7"/>
    </row>
    <row r="50" spans="1:5" ht="12.75">
      <c r="A50" s="5" t="s">
        <v>399</v>
      </c>
      <c r="B50" s="6" t="s">
        <v>31</v>
      </c>
      <c r="C50" s="5">
        <v>3</v>
      </c>
      <c r="D50" s="7">
        <v>40</v>
      </c>
      <c r="E50" s="7">
        <f>(C50*D50)</f>
        <v>120</v>
      </c>
    </row>
    <row r="51" spans="1:5" ht="12.75">
      <c r="A51" s="5" t="s">
        <v>396</v>
      </c>
      <c r="B51" s="6" t="s">
        <v>31</v>
      </c>
      <c r="C51" s="5">
        <v>0.5</v>
      </c>
      <c r="D51" s="7">
        <v>20</v>
      </c>
      <c r="E51" s="7">
        <f>(C51*D51)</f>
        <v>10</v>
      </c>
    </row>
    <row r="52" spans="1:5" ht="12.75">
      <c r="A52" s="19" t="s">
        <v>34</v>
      </c>
      <c r="B52" s="20"/>
      <c r="C52" s="19"/>
      <c r="D52" s="19"/>
      <c r="E52" s="21">
        <f>SUM(E44:E51)</f>
        <v>885</v>
      </c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19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(E34+E41+E52)*10/100</f>
        <v>283.7</v>
      </c>
    </row>
    <row r="70" spans="1:5" ht="12.75">
      <c r="A70" s="19" t="s">
        <v>35</v>
      </c>
      <c r="B70" s="20"/>
      <c r="C70" s="19"/>
      <c r="D70" s="19"/>
      <c r="E70" s="21">
        <f>(E69)</f>
        <v>283.7</v>
      </c>
    </row>
    <row r="71" spans="1:5" ht="12.75">
      <c r="A71" s="1" t="s">
        <v>36</v>
      </c>
      <c r="B71" s="8"/>
      <c r="C71" s="1"/>
      <c r="D71" s="1"/>
      <c r="E71" s="9">
        <f>(E34+E41+E52+E70)</f>
        <v>3120.7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359.50464</v>
      </c>
    </row>
    <row r="75" spans="1:5" ht="12.75">
      <c r="A75" s="1" t="s">
        <v>38</v>
      </c>
      <c r="B75" s="8"/>
      <c r="C75" s="1"/>
      <c r="D75" s="1"/>
      <c r="E75" s="9">
        <f>(E74)</f>
        <v>359.50464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3480.20464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3500</v>
      </c>
    </row>
    <row r="81" spans="1:5" ht="12.75">
      <c r="A81" s="5" t="s">
        <v>52</v>
      </c>
      <c r="B81" s="6"/>
      <c r="C81" s="5"/>
      <c r="D81" s="5"/>
      <c r="E81" s="7">
        <v>1.31</v>
      </c>
    </row>
    <row r="82" spans="1:5" ht="12.75">
      <c r="A82" s="5" t="s">
        <v>51</v>
      </c>
      <c r="B82" s="6"/>
      <c r="C82" s="5"/>
      <c r="D82" s="5"/>
      <c r="E82" s="7">
        <f>(E80*E81)</f>
        <v>4585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175</v>
      </c>
      <c r="D85" s="5"/>
      <c r="E85" s="7">
        <f>SUM(C85*E81)</f>
        <v>229.25</v>
      </c>
    </row>
    <row r="86" spans="1:5" ht="12.75">
      <c r="A86" s="5" t="s">
        <v>55</v>
      </c>
      <c r="B86" s="6" t="s">
        <v>30</v>
      </c>
      <c r="C86" s="5">
        <f>SUM(E80)*95/100</f>
        <v>3325</v>
      </c>
      <c r="D86" s="5"/>
      <c r="E86" s="7">
        <f>SUM(C86*E81)</f>
        <v>4355.75</v>
      </c>
    </row>
    <row r="87" spans="1:5" ht="12.75">
      <c r="A87" s="5" t="s">
        <v>56</v>
      </c>
      <c r="B87" s="6"/>
      <c r="C87" s="5"/>
      <c r="D87" s="5"/>
      <c r="E87" s="7">
        <f>(E86-E77)</f>
        <v>875.5453600000001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4585</v>
      </c>
    </row>
    <row r="91" spans="1:5" ht="12.75">
      <c r="A91" s="5" t="s">
        <v>58</v>
      </c>
      <c r="B91" s="6"/>
      <c r="C91" s="5"/>
      <c r="D91" s="5"/>
      <c r="E91" s="7">
        <f>(E77)</f>
        <v>3480.20464</v>
      </c>
    </row>
    <row r="92" spans="1:5" ht="12.75">
      <c r="A92" s="5" t="s">
        <v>59</v>
      </c>
      <c r="B92" s="6"/>
      <c r="C92" s="5"/>
      <c r="D92" s="5"/>
      <c r="E92" s="7">
        <f>(E90-E91)</f>
        <v>1104.79536</v>
      </c>
    </row>
    <row r="93" spans="1:5" ht="12.75">
      <c r="A93" s="5" t="s">
        <v>60</v>
      </c>
      <c r="B93" s="6"/>
      <c r="C93" s="5"/>
      <c r="D93" s="5"/>
      <c r="E93" s="7">
        <v>1.31</v>
      </c>
    </row>
    <row r="94" spans="1:5" ht="12.75">
      <c r="A94" s="5" t="s">
        <v>61</v>
      </c>
      <c r="B94" s="6"/>
      <c r="C94" s="5"/>
      <c r="D94" s="5"/>
      <c r="E94" s="7">
        <f>(E77/E80)</f>
        <v>0.9943441828571429</v>
      </c>
    </row>
    <row r="95" spans="1:5" ht="12.75">
      <c r="A95" s="5" t="s">
        <v>62</v>
      </c>
      <c r="B95" s="6"/>
      <c r="C95" s="5"/>
      <c r="D95" s="5"/>
      <c r="E95" s="7">
        <f>(E93-E94)</f>
        <v>0.3156558171428572</v>
      </c>
    </row>
    <row r="96" spans="1:5" ht="12.75">
      <c r="A96" s="5" t="s">
        <v>63</v>
      </c>
      <c r="B96" s="6"/>
      <c r="C96" s="5"/>
      <c r="D96" s="5"/>
      <c r="E96" s="7">
        <f>(E87)</f>
        <v>875.5453600000001</v>
      </c>
    </row>
    <row r="97" spans="1:5" ht="12.75">
      <c r="A97" s="5" t="s">
        <v>64</v>
      </c>
      <c r="B97" s="6"/>
      <c r="C97" s="5"/>
      <c r="D97" s="5"/>
      <c r="E97" s="12">
        <f>(E96/E91)*100</f>
        <v>25.157870026861413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20</v>
      </c>
    </row>
    <row r="2" spans="1:3" ht="12.75">
      <c r="A2" s="22" t="s">
        <v>471</v>
      </c>
      <c r="B2" s="3"/>
      <c r="C2" s="3"/>
    </row>
    <row r="4" spans="1:5" ht="15.75">
      <c r="A4" s="30" t="s">
        <v>248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249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5"/>
    </row>
    <row r="20" spans="1:5" ht="12.75">
      <c r="A20" s="5" t="s">
        <v>168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169</v>
      </c>
      <c r="B21" s="6" t="s">
        <v>21</v>
      </c>
      <c r="C21" s="5">
        <v>5</v>
      </c>
      <c r="D21" s="7">
        <v>25</v>
      </c>
      <c r="E21" s="7">
        <f>(C21*D21)</f>
        <v>125</v>
      </c>
    </row>
    <row r="22" spans="1:5" ht="12.75">
      <c r="A22" s="5" t="s">
        <v>170</v>
      </c>
      <c r="B22" s="6"/>
      <c r="C22" s="5"/>
      <c r="D22" s="5"/>
      <c r="E22" s="7"/>
    </row>
    <row r="23" spans="1:5" ht="12.75">
      <c r="A23" s="5" t="s">
        <v>171</v>
      </c>
      <c r="B23" s="6" t="s">
        <v>21</v>
      </c>
      <c r="C23" s="5">
        <v>3</v>
      </c>
      <c r="D23" s="7">
        <v>25</v>
      </c>
      <c r="E23" s="7">
        <f>(C23*D23)</f>
        <v>75</v>
      </c>
    </row>
    <row r="24" spans="1:5" ht="12.75">
      <c r="A24" s="5" t="s">
        <v>172</v>
      </c>
      <c r="B24" s="6" t="s">
        <v>21</v>
      </c>
      <c r="C24" s="5">
        <v>20</v>
      </c>
      <c r="D24" s="7">
        <v>25</v>
      </c>
      <c r="E24" s="7">
        <f>(C24*D24)</f>
        <v>500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230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173</v>
      </c>
      <c r="B27" s="6" t="s">
        <v>21</v>
      </c>
      <c r="C27" s="5">
        <v>5</v>
      </c>
      <c r="D27" s="7">
        <v>25</v>
      </c>
      <c r="E27" s="7">
        <f>(C27*D27)</f>
        <v>125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174</v>
      </c>
      <c r="B29" s="6" t="s">
        <v>21</v>
      </c>
      <c r="C29" s="5">
        <v>2</v>
      </c>
      <c r="D29" s="7">
        <v>25</v>
      </c>
      <c r="E29" s="7">
        <f>(C29*D29)</f>
        <v>50</v>
      </c>
    </row>
    <row r="30" spans="1:5" ht="12.75">
      <c r="A30" s="5" t="s">
        <v>250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251</v>
      </c>
      <c r="B31" s="6" t="s">
        <v>21</v>
      </c>
      <c r="C31" s="5">
        <v>25</v>
      </c>
      <c r="D31" s="7">
        <v>25</v>
      </c>
      <c r="E31" s="7">
        <f>(C31*D31)</f>
        <v>625</v>
      </c>
    </row>
    <row r="32" spans="1:5" ht="12.75">
      <c r="A32" s="5" t="s">
        <v>17</v>
      </c>
      <c r="B32" s="6" t="s">
        <v>21</v>
      </c>
      <c r="C32" s="5">
        <v>10</v>
      </c>
      <c r="D32" s="7">
        <v>25</v>
      </c>
      <c r="E32" s="7">
        <f>(C32*D32)</f>
        <v>250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8</v>
      </c>
      <c r="D34" s="7">
        <v>25</v>
      </c>
      <c r="E34" s="7">
        <f>(C34*D34)</f>
        <v>200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117</v>
      </c>
      <c r="B36" s="6" t="s">
        <v>21</v>
      </c>
      <c r="C36" s="5">
        <v>20</v>
      </c>
      <c r="D36" s="7">
        <v>25</v>
      </c>
      <c r="E36" s="7">
        <f>(C36*D36)</f>
        <v>500</v>
      </c>
    </row>
    <row r="37" spans="1:5" ht="12.75">
      <c r="A37" s="5" t="s">
        <v>383</v>
      </c>
      <c r="B37" s="6" t="s">
        <v>21</v>
      </c>
      <c r="C37" s="5">
        <v>10</v>
      </c>
      <c r="D37" s="7">
        <v>25</v>
      </c>
      <c r="E37" s="7">
        <f>(C37*D37)</f>
        <v>250</v>
      </c>
    </row>
    <row r="38" spans="1:5" ht="12.75">
      <c r="A38" s="5" t="s">
        <v>378</v>
      </c>
      <c r="B38" s="6" t="s">
        <v>21</v>
      </c>
      <c r="C38" s="5">
        <v>15</v>
      </c>
      <c r="D38" s="7">
        <v>25</v>
      </c>
      <c r="E38" s="7">
        <f>(C38*D38)</f>
        <v>375</v>
      </c>
    </row>
    <row r="39" spans="1:5" ht="12.75">
      <c r="A39" s="19" t="s">
        <v>33</v>
      </c>
      <c r="B39" s="20"/>
      <c r="C39" s="19">
        <f>SUM(C20:C38)</f>
        <v>150</v>
      </c>
      <c r="D39" s="19"/>
      <c r="E39" s="21">
        <f>SUM(E20:E38)</f>
        <v>3750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130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132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5" t="s">
        <v>133</v>
      </c>
      <c r="B44" s="6" t="s">
        <v>131</v>
      </c>
      <c r="C44" s="5">
        <v>4</v>
      </c>
      <c r="D44" s="7">
        <v>76</v>
      </c>
      <c r="E44" s="7">
        <f>(C44*D44)</f>
        <v>304</v>
      </c>
    </row>
    <row r="45" spans="1:5" ht="12.75">
      <c r="A45" s="19" t="s">
        <v>134</v>
      </c>
      <c r="B45" s="20"/>
      <c r="C45" s="19">
        <f>SUM(C42:C44)</f>
        <v>10</v>
      </c>
      <c r="D45" s="19"/>
      <c r="E45" s="21">
        <f>SUM(E42:E44)</f>
        <v>760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4</v>
      </c>
      <c r="D48" s="7">
        <v>140</v>
      </c>
      <c r="E48" s="7">
        <f>(C48*D48)</f>
        <v>560</v>
      </c>
    </row>
    <row r="49" spans="1:5" ht="12.75">
      <c r="A49" s="5" t="s">
        <v>252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445</v>
      </c>
      <c r="D50" s="7">
        <v>1.8</v>
      </c>
      <c r="E50" s="7">
        <f>(C50*D50)</f>
        <v>801</v>
      </c>
    </row>
    <row r="51" spans="1:5" ht="12.75">
      <c r="A51" s="5" t="s">
        <v>374</v>
      </c>
      <c r="B51" s="6" t="s">
        <v>30</v>
      </c>
      <c r="C51" s="5">
        <v>175</v>
      </c>
      <c r="D51" s="7">
        <v>2.04</v>
      </c>
      <c r="E51" s="7">
        <f>(C51*D51)</f>
        <v>357</v>
      </c>
    </row>
    <row r="52" spans="1:5" ht="12.75">
      <c r="A52" s="5" t="s">
        <v>29</v>
      </c>
      <c r="B52" s="6" t="s">
        <v>30</v>
      </c>
      <c r="C52" s="5">
        <v>165</v>
      </c>
      <c r="D52" s="7">
        <v>1.96</v>
      </c>
      <c r="E52" s="7">
        <f>(C52*D52)</f>
        <v>323.4</v>
      </c>
    </row>
    <row r="53" spans="1:5" ht="12.75">
      <c r="A53" s="5" t="s">
        <v>439</v>
      </c>
      <c r="B53" s="6" t="s">
        <v>30</v>
      </c>
      <c r="C53" s="5">
        <v>3000</v>
      </c>
      <c r="D53" s="7">
        <v>0.5</v>
      </c>
      <c r="E53" s="7">
        <f>(C53*D53)</f>
        <v>1500</v>
      </c>
    </row>
    <row r="54" spans="1:5" ht="12.75">
      <c r="A54" s="5" t="s">
        <v>39</v>
      </c>
      <c r="B54" s="11"/>
      <c r="C54" s="5"/>
      <c r="D54" s="7"/>
      <c r="E54" s="7"/>
    </row>
    <row r="55" spans="1:5" ht="12.75">
      <c r="A55" s="5" t="s">
        <v>393</v>
      </c>
      <c r="B55" s="6" t="s">
        <v>31</v>
      </c>
      <c r="C55" s="5">
        <v>1</v>
      </c>
      <c r="D55" s="7">
        <v>100</v>
      </c>
      <c r="E55" s="7">
        <f>(C55*D55)</f>
        <v>100</v>
      </c>
    </row>
    <row r="56" spans="1:5" ht="12.75">
      <c r="A56" s="5" t="s">
        <v>398</v>
      </c>
      <c r="B56" s="6" t="s">
        <v>31</v>
      </c>
      <c r="C56" s="5">
        <v>1</v>
      </c>
      <c r="D56" s="7">
        <v>30</v>
      </c>
      <c r="E56" s="7">
        <f>(C56*D56)</f>
        <v>30</v>
      </c>
    </row>
    <row r="57" spans="1:5" ht="12.75">
      <c r="A57" s="5" t="s">
        <v>450</v>
      </c>
      <c r="B57" s="6" t="s">
        <v>30</v>
      </c>
      <c r="C57" s="5">
        <v>2</v>
      </c>
      <c r="D57" s="7">
        <v>85</v>
      </c>
      <c r="E57" s="7">
        <f>(C57*D57)</f>
        <v>170</v>
      </c>
    </row>
    <row r="58" spans="1:5" ht="12.75">
      <c r="A58" s="5" t="s">
        <v>137</v>
      </c>
      <c r="B58" s="6" t="s">
        <v>30</v>
      </c>
      <c r="C58" s="5">
        <v>3</v>
      </c>
      <c r="D58" s="7">
        <v>60</v>
      </c>
      <c r="E58" s="7">
        <f>(C58*D58)</f>
        <v>180</v>
      </c>
    </row>
    <row r="59" spans="1:5" ht="12.75">
      <c r="A59" s="5" t="s">
        <v>396</v>
      </c>
      <c r="B59" s="6" t="s">
        <v>31</v>
      </c>
      <c r="C59" s="5">
        <v>1</v>
      </c>
      <c r="D59" s="7">
        <v>20</v>
      </c>
      <c r="E59" s="7">
        <f>(C59*D59)</f>
        <v>20</v>
      </c>
    </row>
    <row r="60" spans="1:5" ht="12.75">
      <c r="A60" s="19" t="s">
        <v>34</v>
      </c>
      <c r="B60" s="20"/>
      <c r="C60" s="19"/>
      <c r="D60" s="19"/>
      <c r="E60" s="21">
        <f>SUM(E48:E59)</f>
        <v>4041.4</v>
      </c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21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379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(E39+E45+E60)*10/100</f>
        <v>855.14</v>
      </c>
    </row>
    <row r="70" spans="1:5" ht="12.75">
      <c r="A70" s="19" t="s">
        <v>35</v>
      </c>
      <c r="B70" s="20"/>
      <c r="C70" s="19"/>
      <c r="D70" s="19"/>
      <c r="E70" s="21">
        <f>(E69)</f>
        <v>855.14</v>
      </c>
    </row>
    <row r="71" spans="1:5" ht="12.75">
      <c r="A71" s="1" t="s">
        <v>36</v>
      </c>
      <c r="B71" s="8"/>
      <c r="C71" s="1"/>
      <c r="D71" s="1"/>
      <c r="E71" s="9">
        <f>(E39+E45+E60+E70)</f>
        <v>9406.539999999999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(E71)*1.92*7/100</f>
        <v>1264.2389759999999</v>
      </c>
    </row>
    <row r="75" spans="1:5" ht="12.75">
      <c r="A75" s="1" t="s">
        <v>38</v>
      </c>
      <c r="B75" s="8"/>
      <c r="C75" s="1"/>
      <c r="D75" s="1"/>
      <c r="E75" s="9">
        <f>(E74)</f>
        <v>1264.2389759999999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10670.778976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20000</v>
      </c>
    </row>
    <row r="81" spans="1:5" ht="12.75">
      <c r="A81" s="5" t="s">
        <v>52</v>
      </c>
      <c r="B81" s="6"/>
      <c r="C81" s="5"/>
      <c r="D81" s="5"/>
      <c r="E81" s="7">
        <v>1.15</v>
      </c>
    </row>
    <row r="82" spans="1:5" ht="12.75">
      <c r="A82" s="5" t="s">
        <v>51</v>
      </c>
      <c r="B82" s="6"/>
      <c r="C82" s="5"/>
      <c r="D82" s="5"/>
      <c r="E82" s="7">
        <f>(E80*E81)</f>
        <v>23000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SUM(E80)*5/100</f>
        <v>1000</v>
      </c>
      <c r="D85" s="5"/>
      <c r="E85" s="7">
        <f>SUM(C85*E81)</f>
        <v>1150</v>
      </c>
    </row>
    <row r="86" spans="1:5" ht="12.75">
      <c r="A86" s="5" t="s">
        <v>55</v>
      </c>
      <c r="B86" s="6" t="s">
        <v>30</v>
      </c>
      <c r="C86" s="5">
        <f>SUM(E80)*95/100</f>
        <v>19000</v>
      </c>
      <c r="D86" s="5"/>
      <c r="E86" s="7">
        <f>SUM(C86*E81)</f>
        <v>21850</v>
      </c>
    </row>
    <row r="87" spans="1:5" ht="12.75">
      <c r="A87" s="5" t="s">
        <v>56</v>
      </c>
      <c r="B87" s="6"/>
      <c r="C87" s="5"/>
      <c r="D87" s="5"/>
      <c r="E87" s="7">
        <f>(E86-E77)</f>
        <v>11179.221024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23000</v>
      </c>
    </row>
    <row r="91" spans="1:5" ht="12.75">
      <c r="A91" s="5" t="s">
        <v>58</v>
      </c>
      <c r="B91" s="6"/>
      <c r="C91" s="5"/>
      <c r="D91" s="5"/>
      <c r="E91" s="7">
        <f>(E77)</f>
        <v>10670.778976</v>
      </c>
    </row>
    <row r="92" spans="1:5" ht="12.75">
      <c r="A92" s="5" t="s">
        <v>59</v>
      </c>
      <c r="B92" s="6"/>
      <c r="C92" s="5"/>
      <c r="D92" s="5"/>
      <c r="E92" s="7">
        <f>(E90-E91)</f>
        <v>12329.221024</v>
      </c>
    </row>
    <row r="93" spans="1:5" ht="12.75">
      <c r="A93" s="5" t="s">
        <v>60</v>
      </c>
      <c r="B93" s="6"/>
      <c r="C93" s="5"/>
      <c r="D93" s="5"/>
      <c r="E93" s="7">
        <v>1.15</v>
      </c>
    </row>
    <row r="94" spans="1:5" ht="12.75">
      <c r="A94" s="5" t="s">
        <v>61</v>
      </c>
      <c r="B94" s="6"/>
      <c r="C94" s="5"/>
      <c r="D94" s="5"/>
      <c r="E94" s="7">
        <f>(E77/E80)</f>
        <v>0.5335389488</v>
      </c>
    </row>
    <row r="95" spans="1:5" ht="12.75">
      <c r="A95" s="5" t="s">
        <v>62</v>
      </c>
      <c r="B95" s="6"/>
      <c r="C95" s="5"/>
      <c r="D95" s="5"/>
      <c r="E95" s="7">
        <f>(E93-E94)</f>
        <v>0.6164610511999999</v>
      </c>
    </row>
    <row r="96" spans="1:5" ht="12.75">
      <c r="A96" s="5" t="s">
        <v>63</v>
      </c>
      <c r="B96" s="6"/>
      <c r="C96" s="5"/>
      <c r="D96" s="5"/>
      <c r="E96" s="7">
        <f>(E87)</f>
        <v>11179.221024</v>
      </c>
    </row>
    <row r="97" spans="1:5" ht="12.75">
      <c r="A97" s="5" t="s">
        <v>64</v>
      </c>
      <c r="B97" s="6"/>
      <c r="C97" s="5"/>
      <c r="D97" s="5"/>
      <c r="E97" s="12">
        <f>(E96/E91)*100</f>
        <v>104.76480722863396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22</v>
      </c>
    </row>
    <row r="2" spans="1:3" ht="12.75">
      <c r="A2" s="22" t="s">
        <v>471</v>
      </c>
      <c r="B2" s="3"/>
      <c r="C2" s="3"/>
    </row>
    <row r="4" spans="1:5" ht="15.75">
      <c r="A4" s="30" t="s">
        <v>253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254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255</v>
      </c>
      <c r="B23" s="6" t="s">
        <v>21</v>
      </c>
      <c r="C23" s="5">
        <v>10</v>
      </c>
      <c r="D23" s="7">
        <v>25</v>
      </c>
      <c r="E23" s="7">
        <f>(C23*D23)</f>
        <v>250</v>
      </c>
    </row>
    <row r="24" spans="1:5" ht="12.75">
      <c r="A24" s="5" t="s">
        <v>43</v>
      </c>
      <c r="B24" s="6"/>
      <c r="C24" s="5"/>
      <c r="D24" s="7"/>
      <c r="E24" s="7"/>
    </row>
    <row r="25" spans="1:5" ht="12.75">
      <c r="A25" s="5" t="s">
        <v>13</v>
      </c>
      <c r="B25" s="6" t="s">
        <v>21</v>
      </c>
      <c r="C25" s="5">
        <v>8</v>
      </c>
      <c r="D25" s="7">
        <v>25</v>
      </c>
      <c r="E25" s="7">
        <f>(C25*D25)</f>
        <v>200</v>
      </c>
    </row>
    <row r="26" spans="1:5" ht="12.75">
      <c r="A26" s="5" t="s">
        <v>44</v>
      </c>
      <c r="B26" s="6"/>
      <c r="C26" s="5"/>
      <c r="D26" s="7"/>
      <c r="E26" s="7"/>
    </row>
    <row r="27" spans="1:5" ht="12.75">
      <c r="A27" s="5" t="s">
        <v>126</v>
      </c>
      <c r="B27" s="6" t="s">
        <v>21</v>
      </c>
      <c r="C27" s="5">
        <v>20</v>
      </c>
      <c r="D27" s="7">
        <v>25</v>
      </c>
      <c r="E27" s="7">
        <f>(C27*D27)</f>
        <v>500</v>
      </c>
    </row>
    <row r="28" spans="1:5" ht="12.75">
      <c r="A28" s="5" t="s">
        <v>17</v>
      </c>
      <c r="B28" s="6" t="s">
        <v>21</v>
      </c>
      <c r="C28" s="5">
        <v>10</v>
      </c>
      <c r="D28" s="7">
        <v>25</v>
      </c>
      <c r="E28" s="7">
        <f>(C28*D28)</f>
        <v>250</v>
      </c>
    </row>
    <row r="29" spans="1:5" ht="12.75">
      <c r="A29" s="5" t="s">
        <v>45</v>
      </c>
      <c r="B29" s="6"/>
      <c r="C29" s="5"/>
      <c r="D29" s="7"/>
      <c r="E29" s="7"/>
    </row>
    <row r="30" spans="1:5" ht="12.75">
      <c r="A30" s="5" t="s">
        <v>18</v>
      </c>
      <c r="B30" s="6" t="s">
        <v>21</v>
      </c>
      <c r="C30" s="5">
        <v>12</v>
      </c>
      <c r="D30" s="7">
        <v>25</v>
      </c>
      <c r="E30" s="7">
        <f>(C30*D30)</f>
        <v>300</v>
      </c>
    </row>
    <row r="31" spans="1:5" ht="12.75">
      <c r="A31" s="5" t="s">
        <v>46</v>
      </c>
      <c r="B31" s="6"/>
      <c r="C31" s="5"/>
      <c r="D31" s="7"/>
      <c r="E31" s="7"/>
    </row>
    <row r="32" spans="1:5" ht="12.75">
      <c r="A32" s="5" t="s">
        <v>117</v>
      </c>
      <c r="B32" s="6" t="s">
        <v>21</v>
      </c>
      <c r="C32" s="5">
        <v>15</v>
      </c>
      <c r="D32" s="7">
        <v>25</v>
      </c>
      <c r="E32" s="7">
        <f>(C32*D32)</f>
        <v>375</v>
      </c>
    </row>
    <row r="33" spans="1:5" ht="12.75">
      <c r="A33" s="5" t="s">
        <v>239</v>
      </c>
      <c r="B33" s="6" t="s">
        <v>21</v>
      </c>
      <c r="C33" s="5">
        <v>10</v>
      </c>
      <c r="D33" s="7">
        <v>25</v>
      </c>
      <c r="E33" s="7">
        <f>(C33*D33)</f>
        <v>250</v>
      </c>
    </row>
    <row r="34" spans="1:5" ht="12.75">
      <c r="A34" s="5" t="s">
        <v>256</v>
      </c>
      <c r="B34" s="6" t="s">
        <v>21</v>
      </c>
      <c r="C34" s="5">
        <v>10</v>
      </c>
      <c r="D34" s="7">
        <v>25</v>
      </c>
      <c r="E34" s="7">
        <f>(C34*D34)</f>
        <v>250</v>
      </c>
    </row>
    <row r="35" spans="1:5" ht="12.75">
      <c r="A35" s="5" t="s">
        <v>380</v>
      </c>
      <c r="B35" s="6" t="s">
        <v>21</v>
      </c>
      <c r="C35" s="5">
        <v>2</v>
      </c>
      <c r="D35" s="7">
        <v>25</v>
      </c>
      <c r="E35" s="7">
        <f>(C35*D35)</f>
        <v>50</v>
      </c>
    </row>
    <row r="36" spans="1:5" ht="12.75">
      <c r="A36" s="19" t="s">
        <v>33</v>
      </c>
      <c r="B36" s="20"/>
      <c r="C36" s="19">
        <f>SUM(C20:C35)</f>
        <v>102</v>
      </c>
      <c r="D36" s="19"/>
      <c r="E36" s="21">
        <f>SUM(E20:E35)</f>
        <v>2550</v>
      </c>
    </row>
    <row r="37" spans="1:5" ht="12.75">
      <c r="A37" s="5"/>
      <c r="B37" s="6"/>
      <c r="C37" s="5"/>
      <c r="D37" s="5"/>
      <c r="E37" s="5"/>
    </row>
    <row r="38" spans="1:5" ht="12.75">
      <c r="A38" s="5" t="s">
        <v>130</v>
      </c>
      <c r="B38" s="6"/>
      <c r="C38" s="5"/>
      <c r="D38" s="5"/>
      <c r="E38" s="5"/>
    </row>
    <row r="39" spans="1:5" ht="12.75">
      <c r="A39" s="5" t="s">
        <v>47</v>
      </c>
      <c r="B39" s="6" t="s">
        <v>131</v>
      </c>
      <c r="C39" s="5">
        <v>4</v>
      </c>
      <c r="D39" s="7">
        <v>76</v>
      </c>
      <c r="E39" s="7">
        <f>(C39*D39)</f>
        <v>304</v>
      </c>
    </row>
    <row r="40" spans="1:5" ht="12.75">
      <c r="A40" s="5" t="s">
        <v>132</v>
      </c>
      <c r="B40" s="6" t="s">
        <v>131</v>
      </c>
      <c r="C40" s="5">
        <v>1</v>
      </c>
      <c r="D40" s="7">
        <v>76</v>
      </c>
      <c r="E40" s="7">
        <f>(C40*D40)</f>
        <v>76</v>
      </c>
    </row>
    <row r="41" spans="1:5" ht="12.75">
      <c r="A41" s="5" t="s">
        <v>133</v>
      </c>
      <c r="B41" s="6" t="s">
        <v>131</v>
      </c>
      <c r="C41" s="5">
        <v>2</v>
      </c>
      <c r="D41" s="7">
        <v>76</v>
      </c>
      <c r="E41" s="7">
        <f>(C41*D41)</f>
        <v>152</v>
      </c>
    </row>
    <row r="42" spans="1:5" ht="12.75">
      <c r="A42" s="19" t="s">
        <v>134</v>
      </c>
      <c r="B42" s="20"/>
      <c r="C42" s="19">
        <f>SUM(C39:C41)</f>
        <v>7</v>
      </c>
      <c r="D42" s="19"/>
      <c r="E42" s="21">
        <f>SUM(E39:E41)</f>
        <v>532</v>
      </c>
    </row>
    <row r="43" spans="1:5" ht="12.75">
      <c r="A43" s="5"/>
      <c r="B43" s="6"/>
      <c r="C43" s="5"/>
      <c r="D43" s="5"/>
      <c r="E43" s="5"/>
    </row>
    <row r="44" spans="1:5" ht="12.75">
      <c r="A44" s="5" t="s">
        <v>50</v>
      </c>
      <c r="B44" s="6"/>
      <c r="C44" s="5"/>
      <c r="D44" s="5"/>
      <c r="E44" s="5"/>
    </row>
    <row r="45" spans="1:5" ht="12.75">
      <c r="A45" s="5" t="s">
        <v>66</v>
      </c>
      <c r="B45" s="6" t="s">
        <v>30</v>
      </c>
      <c r="C45" s="5">
        <v>80</v>
      </c>
      <c r="D45" s="7">
        <v>5</v>
      </c>
      <c r="E45" s="7">
        <f>(C45*D45)</f>
        <v>400</v>
      </c>
    </row>
    <row r="46" spans="1:5" ht="12.75">
      <c r="A46" s="5" t="s">
        <v>453</v>
      </c>
      <c r="B46" s="6"/>
      <c r="C46" s="5"/>
      <c r="D46" s="7"/>
      <c r="E46" s="7"/>
    </row>
    <row r="47" spans="1:5" ht="12.75">
      <c r="A47" s="5" t="s">
        <v>452</v>
      </c>
      <c r="B47" s="6" t="s">
        <v>30</v>
      </c>
      <c r="C47" s="5">
        <v>90</v>
      </c>
      <c r="D47" s="7">
        <v>1.8</v>
      </c>
      <c r="E47" s="7">
        <f>(C47*D47)</f>
        <v>162</v>
      </c>
    </row>
    <row r="48" spans="1:5" ht="12.75">
      <c r="A48" s="5" t="s">
        <v>374</v>
      </c>
      <c r="B48" s="6" t="s">
        <v>30</v>
      </c>
      <c r="C48" s="5">
        <v>175</v>
      </c>
      <c r="D48" s="7">
        <v>2.04</v>
      </c>
      <c r="E48" s="7">
        <f>(C48*D48)</f>
        <v>357</v>
      </c>
    </row>
    <row r="49" spans="1:5" ht="12.75">
      <c r="A49" s="5" t="s">
        <v>29</v>
      </c>
      <c r="B49" s="6" t="s">
        <v>30</v>
      </c>
      <c r="C49" s="5">
        <v>100</v>
      </c>
      <c r="D49" s="7">
        <v>1.96</v>
      </c>
      <c r="E49" s="7">
        <f>(C49*D49)</f>
        <v>196</v>
      </c>
    </row>
    <row r="50" spans="1:5" ht="12.75">
      <c r="A50" s="5" t="s">
        <v>136</v>
      </c>
      <c r="B50" s="11"/>
      <c r="C50" s="5"/>
      <c r="D50" s="7"/>
      <c r="E50" s="7"/>
    </row>
    <row r="51" spans="1:5" ht="12.75">
      <c r="A51" s="5" t="s">
        <v>477</v>
      </c>
      <c r="B51" s="6" t="s">
        <v>31</v>
      </c>
      <c r="C51" s="5">
        <v>2</v>
      </c>
      <c r="D51" s="7">
        <v>50</v>
      </c>
      <c r="E51" s="7">
        <f aca="true" t="shared" si="0" ref="E51:E60">(C51*D51)</f>
        <v>100</v>
      </c>
    </row>
    <row r="52" spans="1:5" ht="12.75">
      <c r="A52" s="5" t="s">
        <v>478</v>
      </c>
      <c r="B52" s="6" t="s">
        <v>31</v>
      </c>
      <c r="C52" s="5">
        <v>1</v>
      </c>
      <c r="D52" s="7">
        <v>60</v>
      </c>
      <c r="E52" s="7">
        <f t="shared" si="0"/>
        <v>60</v>
      </c>
    </row>
    <row r="53" spans="1:5" ht="12.75">
      <c r="A53" s="5" t="s">
        <v>451</v>
      </c>
      <c r="B53" s="6" t="s">
        <v>31</v>
      </c>
      <c r="C53" s="5">
        <v>0.25</v>
      </c>
      <c r="D53" s="7">
        <v>280</v>
      </c>
      <c r="E53" s="7">
        <f t="shared" si="0"/>
        <v>70</v>
      </c>
    </row>
    <row r="54" spans="1:5" ht="12.75">
      <c r="A54" s="5" t="s">
        <v>468</v>
      </c>
      <c r="B54" s="6" t="s">
        <v>30</v>
      </c>
      <c r="C54" s="5">
        <v>0.1</v>
      </c>
      <c r="D54" s="7">
        <v>480</v>
      </c>
      <c r="E54" s="7">
        <f t="shared" si="0"/>
        <v>48</v>
      </c>
    </row>
    <row r="55" spans="1:5" ht="12.75">
      <c r="A55" s="5" t="s">
        <v>458</v>
      </c>
      <c r="B55" s="6" t="s">
        <v>30</v>
      </c>
      <c r="C55" s="5">
        <v>0.1</v>
      </c>
      <c r="D55" s="7">
        <v>280</v>
      </c>
      <c r="E55" s="7">
        <f t="shared" si="0"/>
        <v>28</v>
      </c>
    </row>
    <row r="56" spans="1:5" ht="12.75">
      <c r="A56" s="5" t="s">
        <v>137</v>
      </c>
      <c r="B56" s="6" t="s">
        <v>30</v>
      </c>
      <c r="C56" s="5">
        <v>1</v>
      </c>
      <c r="D56" s="7">
        <v>50</v>
      </c>
      <c r="E56" s="7">
        <f t="shared" si="0"/>
        <v>50</v>
      </c>
    </row>
    <row r="57" spans="1:5" ht="12.75">
      <c r="A57" s="5" t="s">
        <v>454</v>
      </c>
      <c r="B57" s="6" t="s">
        <v>30</v>
      </c>
      <c r="C57" s="5">
        <v>0.3</v>
      </c>
      <c r="D57" s="7">
        <v>240</v>
      </c>
      <c r="E57" s="7">
        <f t="shared" si="0"/>
        <v>72</v>
      </c>
    </row>
    <row r="58" spans="1:5" ht="12.75">
      <c r="A58" s="5" t="s">
        <v>415</v>
      </c>
      <c r="B58" s="6" t="s">
        <v>31</v>
      </c>
      <c r="C58" s="5">
        <v>0.5</v>
      </c>
      <c r="D58" s="7">
        <v>340</v>
      </c>
      <c r="E58" s="7">
        <f t="shared" si="0"/>
        <v>170</v>
      </c>
    </row>
    <row r="59" spans="1:5" ht="12.75">
      <c r="A59" s="5" t="s">
        <v>298</v>
      </c>
      <c r="B59" s="6" t="s">
        <v>31</v>
      </c>
      <c r="C59" s="5">
        <v>2</v>
      </c>
      <c r="D59" s="7">
        <v>30</v>
      </c>
      <c r="E59" s="7">
        <f>(C59*D59)</f>
        <v>60</v>
      </c>
    </row>
    <row r="60" spans="1:5" ht="12.75">
      <c r="A60" s="5" t="s">
        <v>405</v>
      </c>
      <c r="B60" s="6" t="s">
        <v>31</v>
      </c>
      <c r="C60" s="5">
        <v>1</v>
      </c>
      <c r="D60" s="7">
        <v>20</v>
      </c>
      <c r="E60" s="7">
        <f t="shared" si="0"/>
        <v>20</v>
      </c>
    </row>
    <row r="61" spans="1:5" ht="12.75">
      <c r="A61" s="19" t="s">
        <v>34</v>
      </c>
      <c r="B61" s="20"/>
      <c r="C61" s="19"/>
      <c r="D61" s="19"/>
      <c r="E61" s="21">
        <f>SUM(E45:E60)</f>
        <v>1793</v>
      </c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23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 t="s">
        <v>32</v>
      </c>
      <c r="B67" s="6"/>
      <c r="C67" s="5"/>
      <c r="D67" s="5"/>
      <c r="E67" s="5"/>
    </row>
    <row r="68" spans="1:5" ht="12.75">
      <c r="A68" s="5" t="s">
        <v>77</v>
      </c>
      <c r="B68" s="6"/>
      <c r="C68" s="5"/>
      <c r="D68" s="5"/>
      <c r="E68" s="7">
        <f>(E36+E42+E61)*10/100</f>
        <v>487.5</v>
      </c>
    </row>
    <row r="69" spans="1:5" ht="12.75">
      <c r="A69" s="19" t="s">
        <v>35</v>
      </c>
      <c r="B69" s="20"/>
      <c r="C69" s="19"/>
      <c r="D69" s="19"/>
      <c r="E69" s="21">
        <f>(E68)</f>
        <v>487.5</v>
      </c>
    </row>
    <row r="70" spans="1:5" ht="12.75">
      <c r="A70" s="1" t="s">
        <v>36</v>
      </c>
      <c r="B70" s="8"/>
      <c r="C70" s="1"/>
      <c r="D70" s="1"/>
      <c r="E70" s="9">
        <f>(E36+E42+E61+E69)</f>
        <v>5362.5</v>
      </c>
    </row>
    <row r="71" spans="1:5" ht="12.75">
      <c r="A71" s="5"/>
      <c r="B71" s="6"/>
      <c r="C71" s="5"/>
      <c r="D71" s="5"/>
      <c r="E71" s="5"/>
    </row>
    <row r="72" spans="1:5" ht="12.75">
      <c r="A72" s="5" t="s">
        <v>37</v>
      </c>
      <c r="B72" s="6"/>
      <c r="C72" s="5"/>
      <c r="D72" s="5"/>
      <c r="E72" s="5"/>
    </row>
    <row r="73" spans="1:5" ht="12.75">
      <c r="A73" s="5" t="s">
        <v>486</v>
      </c>
      <c r="B73" s="6"/>
      <c r="C73" s="5"/>
      <c r="D73" s="5"/>
      <c r="E73" s="7">
        <f>(E70)*1.92*6/100</f>
        <v>617.76</v>
      </c>
    </row>
    <row r="74" spans="1:5" ht="12.75">
      <c r="A74" s="1" t="s">
        <v>38</v>
      </c>
      <c r="B74" s="8"/>
      <c r="C74" s="1"/>
      <c r="D74" s="1"/>
      <c r="E74" s="9">
        <f>(E73)</f>
        <v>617.76</v>
      </c>
    </row>
    <row r="75" spans="1:5" ht="12.75">
      <c r="A75" s="5"/>
      <c r="B75" s="6"/>
      <c r="C75" s="5"/>
      <c r="D75" s="5"/>
      <c r="E75" s="5"/>
    </row>
    <row r="76" spans="1:5" ht="15.75">
      <c r="A76" s="2" t="s">
        <v>82</v>
      </c>
      <c r="B76" s="10"/>
      <c r="C76" s="2"/>
      <c r="D76" s="2"/>
      <c r="E76" s="13">
        <f>(E70+E74)</f>
        <v>5980.26</v>
      </c>
    </row>
    <row r="77" spans="1:5" ht="12.75">
      <c r="A77" s="5"/>
      <c r="B77" s="6"/>
      <c r="C77" s="5"/>
      <c r="D77" s="5"/>
      <c r="E77" s="5"/>
    </row>
    <row r="78" spans="1:5" ht="12.75">
      <c r="A78" s="5" t="s">
        <v>84</v>
      </c>
      <c r="B78" s="6"/>
      <c r="C78" s="5"/>
      <c r="D78" s="5"/>
      <c r="E78" s="5"/>
    </row>
    <row r="79" spans="1:5" ht="12.75">
      <c r="A79" s="5" t="s">
        <v>53</v>
      </c>
      <c r="B79" s="6"/>
      <c r="C79" s="5"/>
      <c r="D79" s="5"/>
      <c r="E79" s="5">
        <v>2200</v>
      </c>
    </row>
    <row r="80" spans="1:5" ht="12.75">
      <c r="A80" s="5" t="s">
        <v>52</v>
      </c>
      <c r="B80" s="6"/>
      <c r="C80" s="5"/>
      <c r="D80" s="5"/>
      <c r="E80" s="7">
        <v>3.8</v>
      </c>
    </row>
    <row r="81" spans="1:5" ht="12.75">
      <c r="A81" s="5" t="s">
        <v>51</v>
      </c>
      <c r="B81" s="6"/>
      <c r="C81" s="5"/>
      <c r="D81" s="5"/>
      <c r="E81" s="7">
        <f>(E79*E80)</f>
        <v>8360</v>
      </c>
    </row>
    <row r="82" spans="1:5" ht="12.75">
      <c r="A82" s="5"/>
      <c r="B82" s="6"/>
      <c r="C82" s="5"/>
      <c r="D82" s="5"/>
      <c r="E82" s="7"/>
    </row>
    <row r="83" spans="1:5" ht="12.75">
      <c r="A83" s="5" t="s">
        <v>85</v>
      </c>
      <c r="B83" s="6"/>
      <c r="C83" s="5"/>
      <c r="D83" s="5"/>
      <c r="E83" s="7"/>
    </row>
    <row r="84" spans="1:5" ht="12.75">
      <c r="A84" s="5" t="s">
        <v>54</v>
      </c>
      <c r="B84" s="6" t="s">
        <v>30</v>
      </c>
      <c r="C84" s="5">
        <f>(E79)*5/100</f>
        <v>110</v>
      </c>
      <c r="D84" s="5"/>
      <c r="E84" s="7">
        <f>SUM(C84*E80)</f>
        <v>418</v>
      </c>
    </row>
    <row r="85" spans="1:5" ht="12.75">
      <c r="A85" s="5" t="s">
        <v>55</v>
      </c>
      <c r="B85" s="6" t="s">
        <v>30</v>
      </c>
      <c r="C85" s="5">
        <f>(E79)*95/100</f>
        <v>2090</v>
      </c>
      <c r="D85" s="5"/>
      <c r="E85" s="7">
        <f>(C85*E80)</f>
        <v>7942</v>
      </c>
    </row>
    <row r="86" spans="1:5" ht="12.75">
      <c r="A86" s="5" t="s">
        <v>56</v>
      </c>
      <c r="B86" s="6"/>
      <c r="C86" s="5"/>
      <c r="D86" s="5"/>
      <c r="E86" s="7">
        <f>(E85-E76)</f>
        <v>1961.7399999999998</v>
      </c>
    </row>
    <row r="87" spans="1:5" ht="12.75">
      <c r="A87" s="5"/>
      <c r="B87" s="6"/>
      <c r="C87" s="5"/>
      <c r="D87" s="5"/>
      <c r="E87" s="7"/>
    </row>
    <row r="88" spans="1:5" ht="12.75">
      <c r="A88" s="5" t="s">
        <v>86</v>
      </c>
      <c r="B88" s="6"/>
      <c r="C88" s="5"/>
      <c r="D88" s="5"/>
      <c r="E88" s="7"/>
    </row>
    <row r="89" spans="1:5" ht="12.75">
      <c r="A89" s="5" t="s">
        <v>57</v>
      </c>
      <c r="B89" s="6"/>
      <c r="C89" s="5"/>
      <c r="D89" s="5"/>
      <c r="E89" s="7">
        <f>(E81)</f>
        <v>8360</v>
      </c>
    </row>
    <row r="90" spans="1:5" ht="12.75">
      <c r="A90" s="5" t="s">
        <v>58</v>
      </c>
      <c r="B90" s="6"/>
      <c r="C90" s="5"/>
      <c r="D90" s="5"/>
      <c r="E90" s="7">
        <f>(E76)</f>
        <v>5980.26</v>
      </c>
    </row>
    <row r="91" spans="1:5" ht="12.75">
      <c r="A91" s="5" t="s">
        <v>59</v>
      </c>
      <c r="B91" s="6"/>
      <c r="C91" s="5"/>
      <c r="D91" s="5"/>
      <c r="E91" s="7">
        <f>(E89-E90)</f>
        <v>2379.74</v>
      </c>
    </row>
    <row r="92" spans="1:5" ht="12.75">
      <c r="A92" s="5" t="s">
        <v>60</v>
      </c>
      <c r="B92" s="6"/>
      <c r="C92" s="5"/>
      <c r="D92" s="5"/>
      <c r="E92" s="7">
        <v>3.8</v>
      </c>
    </row>
    <row r="93" spans="1:5" ht="12.75">
      <c r="A93" s="5" t="s">
        <v>61</v>
      </c>
      <c r="B93" s="6"/>
      <c r="C93" s="5"/>
      <c r="D93" s="5"/>
      <c r="E93" s="7">
        <f>(E76/E79)</f>
        <v>2.7183</v>
      </c>
    </row>
    <row r="94" spans="1:5" ht="12.75">
      <c r="A94" s="5" t="s">
        <v>62</v>
      </c>
      <c r="B94" s="6"/>
      <c r="C94" s="5"/>
      <c r="D94" s="5"/>
      <c r="E94" s="7">
        <f>(E92-E93)</f>
        <v>1.0816999999999997</v>
      </c>
    </row>
    <row r="95" spans="1:5" ht="12.75">
      <c r="A95" s="5" t="s">
        <v>63</v>
      </c>
      <c r="B95" s="6"/>
      <c r="C95" s="5"/>
      <c r="D95" s="5"/>
      <c r="E95" s="7">
        <f>(E86)</f>
        <v>1961.7399999999998</v>
      </c>
    </row>
    <row r="96" spans="1:5" ht="12.75">
      <c r="A96" s="5" t="s">
        <v>64</v>
      </c>
      <c r="B96" s="6"/>
      <c r="C96" s="5"/>
      <c r="D96" s="5"/>
      <c r="E96" s="12">
        <f>(E95/E90)*100</f>
        <v>32.803590479343704</v>
      </c>
    </row>
    <row r="97" spans="1:5" ht="12.75">
      <c r="A97" s="5"/>
      <c r="B97" s="6"/>
      <c r="C97" s="5"/>
      <c r="D97" s="5"/>
      <c r="E97" s="12"/>
    </row>
    <row r="98" spans="1:5" ht="12.75">
      <c r="A98" s="5" t="s">
        <v>499</v>
      </c>
      <c r="B98" s="6"/>
      <c r="C98" s="5"/>
      <c r="D98" s="5"/>
      <c r="E98" s="5"/>
    </row>
    <row r="99" spans="1:5" ht="12.75">
      <c r="A99" s="5" t="s">
        <v>498</v>
      </c>
      <c r="B99" s="6"/>
      <c r="C99" s="5"/>
      <c r="D99" s="5"/>
      <c r="E99" s="5"/>
    </row>
    <row r="100" spans="1:5" ht="12.75">
      <c r="A100" s="5" t="s">
        <v>473</v>
      </c>
      <c r="B100" s="6"/>
      <c r="C100" s="5"/>
      <c r="D100" s="5"/>
      <c r="E100" s="5"/>
    </row>
    <row r="101" spans="1:5" ht="12.75">
      <c r="A101" s="5" t="s">
        <v>65</v>
      </c>
      <c r="B101" s="6"/>
      <c r="C101" s="5"/>
      <c r="D101" s="5"/>
      <c r="E101" s="5"/>
    </row>
    <row r="102" spans="1:5" ht="12.75">
      <c r="A102" s="5"/>
      <c r="B102" s="6"/>
      <c r="C102" s="5"/>
      <c r="D102" s="5"/>
      <c r="E102" s="5"/>
    </row>
    <row r="103" spans="1:5" ht="12.75">
      <c r="A103" s="5" t="s">
        <v>442</v>
      </c>
      <c r="B103" s="6"/>
      <c r="C103" s="5"/>
      <c r="D103" s="5"/>
      <c r="E103" s="5"/>
    </row>
    <row r="104" spans="1:5" ht="12.75">
      <c r="A104" s="5" t="s">
        <v>443</v>
      </c>
      <c r="B104" s="6"/>
      <c r="C104" s="5"/>
      <c r="D104" s="5"/>
      <c r="E104" s="5"/>
    </row>
    <row r="105" spans="1:5" ht="12.75">
      <c r="A105" s="5" t="s">
        <v>446</v>
      </c>
      <c r="B105" s="6"/>
      <c r="C105" s="5"/>
      <c r="D105" s="5"/>
      <c r="E105" s="5"/>
    </row>
    <row r="106" spans="1:2" ht="12.75">
      <c r="A106" s="5" t="s">
        <v>487</v>
      </c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24</v>
      </c>
    </row>
    <row r="2" spans="1:3" ht="12.75">
      <c r="A2" s="22" t="s">
        <v>471</v>
      </c>
      <c r="B2" s="3"/>
      <c r="C2" s="3"/>
    </row>
    <row r="4" spans="1:5" ht="15.75">
      <c r="A4" s="30" t="s">
        <v>257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258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192</v>
      </c>
      <c r="B23" s="6" t="s">
        <v>21</v>
      </c>
      <c r="C23" s="5">
        <v>8</v>
      </c>
      <c r="D23" s="7">
        <v>25</v>
      </c>
      <c r="E23" s="7">
        <f>(C23*D23)</f>
        <v>200</v>
      </c>
    </row>
    <row r="24" spans="1:5" ht="12.75">
      <c r="A24" s="5" t="s">
        <v>43</v>
      </c>
      <c r="B24" s="6"/>
      <c r="C24" s="5"/>
      <c r="D24" s="7"/>
      <c r="E24" s="7"/>
    </row>
    <row r="25" spans="1:5" ht="12.75">
      <c r="A25" s="5" t="s">
        <v>13</v>
      </c>
      <c r="B25" s="6" t="s">
        <v>21</v>
      </c>
      <c r="C25" s="5">
        <v>3</v>
      </c>
      <c r="D25" s="7">
        <v>25</v>
      </c>
      <c r="E25" s="7">
        <f>(C25*D25)</f>
        <v>75</v>
      </c>
    </row>
    <row r="26" spans="1:5" ht="12.75">
      <c r="A26" s="5" t="s">
        <v>14</v>
      </c>
      <c r="B26" s="6" t="s">
        <v>21</v>
      </c>
      <c r="C26" s="5">
        <v>2</v>
      </c>
      <c r="D26" s="7">
        <v>25</v>
      </c>
      <c r="E26" s="7">
        <f>(C26*D26)</f>
        <v>50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15</v>
      </c>
      <c r="B28" s="6" t="s">
        <v>21</v>
      </c>
      <c r="C28" s="5">
        <v>20</v>
      </c>
      <c r="D28" s="7">
        <v>25</v>
      </c>
      <c r="E28" s="7">
        <f>(C28*D28)</f>
        <v>500</v>
      </c>
    </row>
    <row r="29" spans="1:5" ht="12.75">
      <c r="A29" s="5" t="s">
        <v>16</v>
      </c>
      <c r="B29" s="6" t="s">
        <v>21</v>
      </c>
      <c r="C29" s="5">
        <v>25</v>
      </c>
      <c r="D29" s="7">
        <v>25</v>
      </c>
      <c r="E29" s="7">
        <f>(C29*D29)</f>
        <v>625</v>
      </c>
    </row>
    <row r="30" spans="1:5" ht="12.75">
      <c r="A30" s="5" t="s">
        <v>17</v>
      </c>
      <c r="B30" s="6" t="s">
        <v>21</v>
      </c>
      <c r="C30" s="5">
        <v>8</v>
      </c>
      <c r="D30" s="7">
        <v>25</v>
      </c>
      <c r="E30" s="7">
        <f>(C30*D30)</f>
        <v>200</v>
      </c>
    </row>
    <row r="31" spans="1:5" ht="12.75">
      <c r="A31" s="5" t="s">
        <v>45</v>
      </c>
      <c r="B31" s="6"/>
      <c r="C31" s="5"/>
      <c r="D31" s="7"/>
      <c r="E31" s="7"/>
    </row>
    <row r="32" spans="1:5" ht="12.75">
      <c r="A32" s="5" t="s">
        <v>18</v>
      </c>
      <c r="B32" s="6" t="s">
        <v>21</v>
      </c>
      <c r="C32" s="5">
        <v>4</v>
      </c>
      <c r="D32" s="7">
        <v>25</v>
      </c>
      <c r="E32" s="7">
        <f>(C32*D32)</f>
        <v>100</v>
      </c>
    </row>
    <row r="33" spans="1:5" ht="12.75">
      <c r="A33" s="5" t="s">
        <v>46</v>
      </c>
      <c r="B33" s="6"/>
      <c r="C33" s="5"/>
      <c r="D33" s="7"/>
      <c r="E33" s="7"/>
    </row>
    <row r="34" spans="1:5" ht="12.75">
      <c r="A34" s="5" t="s">
        <v>117</v>
      </c>
      <c r="B34" s="6" t="s">
        <v>21</v>
      </c>
      <c r="C34" s="5">
        <v>15</v>
      </c>
      <c r="D34" s="7">
        <v>25</v>
      </c>
      <c r="E34" s="7">
        <f>(C34*D34)</f>
        <v>375</v>
      </c>
    </row>
    <row r="35" spans="1:5" ht="12.75">
      <c r="A35" s="5" t="s">
        <v>382</v>
      </c>
      <c r="B35" s="6" t="s">
        <v>21</v>
      </c>
      <c r="C35" s="5">
        <v>3</v>
      </c>
      <c r="D35" s="7">
        <v>25</v>
      </c>
      <c r="E35" s="7">
        <f>(C35*D35)</f>
        <v>75</v>
      </c>
    </row>
    <row r="36" spans="1:5" ht="12.75">
      <c r="A36" s="5" t="s">
        <v>177</v>
      </c>
      <c r="B36" s="6" t="s">
        <v>21</v>
      </c>
      <c r="C36" s="5">
        <v>2</v>
      </c>
      <c r="D36" s="7">
        <v>25</v>
      </c>
      <c r="E36" s="7">
        <f>(C36*D36)</f>
        <v>50</v>
      </c>
    </row>
    <row r="37" spans="1:5" ht="12.75">
      <c r="A37" s="19" t="s">
        <v>33</v>
      </c>
      <c r="B37" s="20"/>
      <c r="C37" s="19">
        <f>SUM(C20:C36)</f>
        <v>93</v>
      </c>
      <c r="D37" s="19"/>
      <c r="E37" s="21">
        <f>SUM(E20:E36)</f>
        <v>2325</v>
      </c>
    </row>
    <row r="38" spans="1:5" ht="12.75">
      <c r="A38" s="5"/>
      <c r="B38" s="6"/>
      <c r="C38" s="5"/>
      <c r="D38" s="5"/>
      <c r="E38" s="5"/>
    </row>
    <row r="39" spans="1:5" ht="12.75">
      <c r="A39" s="5" t="s">
        <v>73</v>
      </c>
      <c r="B39" s="6"/>
      <c r="C39" s="5"/>
      <c r="D39" s="5"/>
      <c r="E39" s="5"/>
    </row>
    <row r="40" spans="1:5" ht="12.75">
      <c r="A40" s="5" t="s">
        <v>47</v>
      </c>
      <c r="B40" s="6" t="s">
        <v>71</v>
      </c>
      <c r="C40" s="5">
        <v>6</v>
      </c>
      <c r="D40" s="7">
        <v>54</v>
      </c>
      <c r="E40" s="7">
        <f>(C40*D40)</f>
        <v>324</v>
      </c>
    </row>
    <row r="41" spans="1:5" ht="12.75">
      <c r="A41" s="5" t="s">
        <v>48</v>
      </c>
      <c r="B41" s="6" t="s">
        <v>71</v>
      </c>
      <c r="C41" s="5">
        <v>4</v>
      </c>
      <c r="D41" s="7">
        <v>54</v>
      </c>
      <c r="E41" s="7">
        <f>(C41*D41)</f>
        <v>216</v>
      </c>
    </row>
    <row r="42" spans="1:5" ht="12.75">
      <c r="A42" s="5" t="s">
        <v>49</v>
      </c>
      <c r="B42" s="6" t="s">
        <v>71</v>
      </c>
      <c r="C42" s="5">
        <v>1</v>
      </c>
      <c r="D42" s="7">
        <v>54</v>
      </c>
      <c r="E42" s="7">
        <f>(C42*D42)</f>
        <v>54</v>
      </c>
    </row>
    <row r="43" spans="1:5" ht="12.75">
      <c r="A43" s="5" t="s">
        <v>70</v>
      </c>
      <c r="B43" s="6" t="s">
        <v>71</v>
      </c>
      <c r="C43" s="5">
        <v>2</v>
      </c>
      <c r="D43" s="7">
        <v>54</v>
      </c>
      <c r="E43" s="7">
        <f>(C43*D43)</f>
        <v>108</v>
      </c>
    </row>
    <row r="44" spans="1:5" ht="12.75">
      <c r="A44" s="19" t="s">
        <v>83</v>
      </c>
      <c r="B44" s="20"/>
      <c r="C44" s="19">
        <f>SUM(C40:C43)</f>
        <v>13</v>
      </c>
      <c r="D44" s="19"/>
      <c r="E44" s="21">
        <f>SUM(E40:E43)</f>
        <v>702</v>
      </c>
    </row>
    <row r="45" spans="1:5" ht="12.75">
      <c r="A45" s="5"/>
      <c r="B45" s="6"/>
      <c r="C45" s="5" t="s">
        <v>479</v>
      </c>
      <c r="D45" s="5"/>
      <c r="E45" s="5"/>
    </row>
    <row r="46" spans="1:5" ht="12.75">
      <c r="A46" s="5" t="s">
        <v>50</v>
      </c>
      <c r="B46" s="6"/>
      <c r="C46" s="5"/>
      <c r="D46" s="5"/>
      <c r="E46" s="5"/>
    </row>
    <row r="47" spans="1:5" ht="12.75">
      <c r="A47" s="5" t="s">
        <v>66</v>
      </c>
      <c r="B47" s="6" t="s">
        <v>30</v>
      </c>
      <c r="C47" s="5">
        <v>120</v>
      </c>
      <c r="D47" s="7">
        <v>0.6</v>
      </c>
      <c r="E47" s="7">
        <f>(C47*D47)</f>
        <v>72</v>
      </c>
    </row>
    <row r="48" spans="1:5" ht="12.75">
      <c r="A48" s="5" t="s">
        <v>389</v>
      </c>
      <c r="B48" s="6"/>
      <c r="C48" s="5"/>
      <c r="D48" s="7"/>
      <c r="E48" s="7"/>
    </row>
    <row r="49" spans="1:5" ht="12.75">
      <c r="A49" s="5" t="s">
        <v>452</v>
      </c>
      <c r="B49" s="6" t="s">
        <v>30</v>
      </c>
      <c r="C49" s="5">
        <v>130</v>
      </c>
      <c r="D49" s="7">
        <v>1.8</v>
      </c>
      <c r="E49" s="7">
        <f>(C49*D49)</f>
        <v>234</v>
      </c>
    </row>
    <row r="50" spans="1:5" ht="12.75">
      <c r="A50" s="5" t="s">
        <v>374</v>
      </c>
      <c r="B50" s="6" t="s">
        <v>30</v>
      </c>
      <c r="C50" s="5">
        <v>90</v>
      </c>
      <c r="D50" s="7">
        <v>2.04</v>
      </c>
      <c r="E50" s="7">
        <f>(C50*D50)</f>
        <v>183.6</v>
      </c>
    </row>
    <row r="51" spans="1:5" ht="12.75">
      <c r="A51" s="5" t="s">
        <v>29</v>
      </c>
      <c r="B51" s="6" t="s">
        <v>30</v>
      </c>
      <c r="C51" s="5">
        <v>50</v>
      </c>
      <c r="D51" s="7">
        <v>1.96</v>
      </c>
      <c r="E51" s="7">
        <f>(C51*D51)</f>
        <v>98</v>
      </c>
    </row>
    <row r="52" spans="1:5" ht="12.75">
      <c r="A52" s="5" t="s">
        <v>136</v>
      </c>
      <c r="B52" s="11"/>
      <c r="C52" s="5"/>
      <c r="D52" s="7"/>
      <c r="E52" s="7"/>
    </row>
    <row r="53" spans="1:5" ht="12.75">
      <c r="A53" s="5" t="s">
        <v>477</v>
      </c>
      <c r="B53" s="6" t="s">
        <v>31</v>
      </c>
      <c r="C53" s="5">
        <v>2</v>
      </c>
      <c r="D53" s="7">
        <v>50</v>
      </c>
      <c r="E53" s="7">
        <f>(C53*D53)</f>
        <v>100</v>
      </c>
    </row>
    <row r="54" spans="1:5" ht="12.75">
      <c r="A54" s="5" t="s">
        <v>137</v>
      </c>
      <c r="B54" s="6" t="s">
        <v>474</v>
      </c>
      <c r="C54" s="5">
        <v>4</v>
      </c>
      <c r="D54" s="7">
        <v>60</v>
      </c>
      <c r="E54" s="7">
        <f>(C54*D54)</f>
        <v>240</v>
      </c>
    </row>
    <row r="55" spans="1:5" ht="12.75">
      <c r="A55" s="5" t="s">
        <v>396</v>
      </c>
      <c r="B55" s="6" t="s">
        <v>31</v>
      </c>
      <c r="C55" s="5">
        <v>0.5</v>
      </c>
      <c r="D55" s="7">
        <v>20</v>
      </c>
      <c r="E55" s="7">
        <f>(C55*D55)</f>
        <v>10</v>
      </c>
    </row>
    <row r="56" spans="1:5" ht="12.75">
      <c r="A56" s="19" t="s">
        <v>34</v>
      </c>
      <c r="B56" s="20"/>
      <c r="C56" s="19"/>
      <c r="D56" s="19"/>
      <c r="E56" s="21">
        <f>SUM(E47:E55)</f>
        <v>937.6</v>
      </c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25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5">
        <f>(E37+E44+E56)*10/100</f>
        <v>396.46</v>
      </c>
    </row>
    <row r="70" spans="1:5" ht="12.75">
      <c r="A70" s="19" t="s">
        <v>35</v>
      </c>
      <c r="B70" s="20"/>
      <c r="C70" s="19"/>
      <c r="D70" s="19"/>
      <c r="E70" s="19">
        <f>(E69)</f>
        <v>396.46</v>
      </c>
    </row>
    <row r="71" spans="1:5" ht="12.75">
      <c r="A71" s="1" t="s">
        <v>36</v>
      </c>
      <c r="B71" s="8"/>
      <c r="C71" s="1"/>
      <c r="D71" s="1"/>
      <c r="E71" s="9">
        <f>(E37+E44+E56+E70)</f>
        <v>4361.0599999999995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502.39411199999995</v>
      </c>
    </row>
    <row r="75" spans="1:5" ht="12.75">
      <c r="A75" s="1" t="s">
        <v>38</v>
      </c>
      <c r="B75" s="8"/>
      <c r="C75" s="1"/>
      <c r="D75" s="1"/>
      <c r="E75" s="9">
        <f>(E74)</f>
        <v>502.39411199999995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4863.454111999999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9500</v>
      </c>
    </row>
    <row r="81" spans="1:5" ht="12.75">
      <c r="A81" s="5" t="s">
        <v>52</v>
      </c>
      <c r="B81" s="6"/>
      <c r="C81" s="5"/>
      <c r="D81" s="5"/>
      <c r="E81" s="7">
        <v>0.33</v>
      </c>
    </row>
    <row r="82" spans="1:5" ht="12.75">
      <c r="A82" s="5" t="s">
        <v>51</v>
      </c>
      <c r="B82" s="6"/>
      <c r="C82" s="5"/>
      <c r="D82" s="5"/>
      <c r="E82" s="7">
        <f>(E80*E81)</f>
        <v>3135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475</v>
      </c>
      <c r="D85" s="5"/>
      <c r="E85" s="7">
        <f>SUM(C85*E81)</f>
        <v>156.75</v>
      </c>
    </row>
    <row r="86" spans="1:5" ht="12.75">
      <c r="A86" s="5" t="s">
        <v>55</v>
      </c>
      <c r="B86" s="6" t="s">
        <v>30</v>
      </c>
      <c r="C86" s="5">
        <f>SUM(E80)*95/100</f>
        <v>9025</v>
      </c>
      <c r="D86" s="5"/>
      <c r="E86" s="7">
        <f>SUM(C86*E81)</f>
        <v>2978.25</v>
      </c>
    </row>
    <row r="87" spans="1:5" ht="12.75">
      <c r="A87" s="5" t="s">
        <v>56</v>
      </c>
      <c r="B87" s="6"/>
      <c r="C87" s="5"/>
      <c r="D87" s="5"/>
      <c r="E87" s="7">
        <f>(E86-E77)</f>
        <v>-1885.2041119999994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3135</v>
      </c>
    </row>
    <row r="91" spans="1:5" ht="12.75">
      <c r="A91" s="5" t="s">
        <v>58</v>
      </c>
      <c r="B91" s="6"/>
      <c r="C91" s="5"/>
      <c r="D91" s="5"/>
      <c r="E91" s="7">
        <f>(E77)</f>
        <v>4863.454111999999</v>
      </c>
    </row>
    <row r="92" spans="1:5" ht="12.75">
      <c r="A92" s="5" t="s">
        <v>59</v>
      </c>
      <c r="B92" s="6"/>
      <c r="C92" s="5"/>
      <c r="D92" s="5"/>
      <c r="E92" s="7">
        <f>(E90-E91)</f>
        <v>-1728.4541119999994</v>
      </c>
    </row>
    <row r="93" spans="1:5" ht="12.75">
      <c r="A93" s="5" t="s">
        <v>60</v>
      </c>
      <c r="B93" s="6"/>
      <c r="C93" s="5"/>
      <c r="D93" s="5"/>
      <c r="E93" s="7">
        <v>0.33</v>
      </c>
    </row>
    <row r="94" spans="1:5" ht="12.75">
      <c r="A94" s="5" t="s">
        <v>61</v>
      </c>
      <c r="B94" s="6"/>
      <c r="C94" s="5"/>
      <c r="D94" s="5"/>
      <c r="E94" s="7">
        <f>(E77/E80)</f>
        <v>0.5119425381052631</v>
      </c>
    </row>
    <row r="95" spans="1:5" ht="12.75">
      <c r="A95" s="5" t="s">
        <v>62</v>
      </c>
      <c r="B95" s="6"/>
      <c r="C95" s="5"/>
      <c r="D95" s="5"/>
      <c r="E95" s="7">
        <f>(E93-E94)</f>
        <v>-0.18194253810526312</v>
      </c>
    </row>
    <row r="96" spans="1:5" ht="12.75">
      <c r="A96" s="5" t="s">
        <v>63</v>
      </c>
      <c r="B96" s="6"/>
      <c r="C96" s="5"/>
      <c r="D96" s="5"/>
      <c r="E96" s="7">
        <f>(E87)</f>
        <v>-1885.2041119999994</v>
      </c>
    </row>
    <row r="97" spans="1:5" ht="12.75">
      <c r="A97" s="5" t="s">
        <v>64</v>
      </c>
      <c r="B97" s="6"/>
      <c r="C97" s="5"/>
      <c r="D97" s="5"/>
      <c r="E97" s="12">
        <f>(E96/E91)*100</f>
        <v>-38.76265856705589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56</v>
      </c>
    </row>
    <row r="2" spans="1:3" ht="12.75">
      <c r="A2" s="22" t="s">
        <v>471</v>
      </c>
      <c r="B2" s="3"/>
      <c r="C2" s="3"/>
    </row>
    <row r="4" spans="1:5" ht="15.75">
      <c r="A4" s="30" t="s">
        <v>142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143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144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12</v>
      </c>
      <c r="B21" s="6" t="s">
        <v>21</v>
      </c>
      <c r="C21" s="5">
        <v>2</v>
      </c>
      <c r="D21" s="7">
        <v>25</v>
      </c>
      <c r="E21" s="7">
        <f>(C21*D21)</f>
        <v>50</v>
      </c>
    </row>
    <row r="22" spans="1:5" ht="12.75">
      <c r="A22" s="5" t="s">
        <v>145</v>
      </c>
      <c r="B22" s="6" t="s">
        <v>21</v>
      </c>
      <c r="C22" s="5">
        <v>4</v>
      </c>
      <c r="D22" s="7">
        <v>25</v>
      </c>
      <c r="E22" s="7">
        <f>(C22*D22)</f>
        <v>100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146</v>
      </c>
      <c r="B24" s="6" t="s">
        <v>21</v>
      </c>
      <c r="C24" s="5">
        <v>10</v>
      </c>
      <c r="D24" s="7">
        <v>25</v>
      </c>
      <c r="E24" s="7">
        <f>(C24*D24)</f>
        <v>250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101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147</v>
      </c>
      <c r="B28" s="6" t="s">
        <v>21</v>
      </c>
      <c r="C28" s="5">
        <v>15</v>
      </c>
      <c r="D28" s="7">
        <v>25</v>
      </c>
      <c r="E28" s="7">
        <f>(C28*D28)</f>
        <v>375</v>
      </c>
    </row>
    <row r="29" spans="1:5" ht="12.75">
      <c r="A29" s="5" t="s">
        <v>148</v>
      </c>
      <c r="B29" s="6" t="s">
        <v>21</v>
      </c>
      <c r="C29" s="5">
        <v>15</v>
      </c>
      <c r="D29" s="7">
        <v>25</v>
      </c>
      <c r="E29" s="7">
        <f>(C29*D29)</f>
        <v>375</v>
      </c>
    </row>
    <row r="30" spans="1:5" ht="12.75">
      <c r="A30" s="5" t="s">
        <v>149</v>
      </c>
      <c r="B30" s="6" t="s">
        <v>21</v>
      </c>
      <c r="C30" s="5">
        <v>10</v>
      </c>
      <c r="D30" s="7">
        <v>25</v>
      </c>
      <c r="E30" s="7">
        <f>(C30*D30)</f>
        <v>250</v>
      </c>
    </row>
    <row r="31" spans="1:5" ht="12.75">
      <c r="A31" s="5" t="s">
        <v>17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4</v>
      </c>
      <c r="D33" s="7">
        <v>25</v>
      </c>
      <c r="E33" s="7">
        <f>(C33*D33)</f>
        <v>100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150</v>
      </c>
      <c r="B35" s="6" t="s">
        <v>21</v>
      </c>
      <c r="C35" s="5">
        <v>10</v>
      </c>
      <c r="D35" s="7">
        <v>25</v>
      </c>
      <c r="E35" s="7">
        <f>(C35*D35)</f>
        <v>250</v>
      </c>
    </row>
    <row r="36" spans="1:5" ht="12.75">
      <c r="A36" s="5" t="s">
        <v>151</v>
      </c>
      <c r="B36" s="6" t="s">
        <v>21</v>
      </c>
      <c r="C36" s="5">
        <v>10</v>
      </c>
      <c r="D36" s="7">
        <v>25</v>
      </c>
      <c r="E36" s="7">
        <f>(C36*D36)</f>
        <v>250</v>
      </c>
    </row>
    <row r="37" spans="1:5" ht="12.75">
      <c r="A37" s="5" t="s">
        <v>152</v>
      </c>
      <c r="B37" s="6" t="s">
        <v>21</v>
      </c>
      <c r="C37" s="5">
        <v>10</v>
      </c>
      <c r="D37" s="7">
        <v>25</v>
      </c>
      <c r="E37" s="7">
        <f>(C37*D37)</f>
        <v>250</v>
      </c>
    </row>
    <row r="38" spans="1:5" ht="12.75">
      <c r="A38" s="19" t="s">
        <v>33</v>
      </c>
      <c r="B38" s="20"/>
      <c r="C38" s="19">
        <f>SUM(C20:C37)</f>
        <v>110</v>
      </c>
      <c r="D38" s="19"/>
      <c r="E38" s="21">
        <f>SUM(E20:E37)</f>
        <v>2750</v>
      </c>
    </row>
    <row r="39" spans="1:5" ht="12.75">
      <c r="A39" s="5"/>
      <c r="B39" s="6"/>
      <c r="C39" s="5"/>
      <c r="D39" s="5"/>
      <c r="E39" s="5"/>
    </row>
    <row r="40" spans="1:5" ht="12.75">
      <c r="A40" s="5" t="s">
        <v>153</v>
      </c>
      <c r="B40" s="6"/>
      <c r="C40" s="5"/>
      <c r="D40" s="5"/>
      <c r="E40" s="5"/>
    </row>
    <row r="41" spans="1:5" ht="12.75">
      <c r="A41" s="5" t="s">
        <v>154</v>
      </c>
      <c r="B41" s="6" t="s">
        <v>131</v>
      </c>
      <c r="C41" s="5">
        <v>6</v>
      </c>
      <c r="D41" s="7">
        <v>76</v>
      </c>
      <c r="E41" s="7">
        <f>(C41*D41)</f>
        <v>456</v>
      </c>
    </row>
    <row r="42" spans="1:5" ht="12.75">
      <c r="A42" s="5" t="s">
        <v>155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156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19" t="s">
        <v>157</v>
      </c>
      <c r="B44" s="20"/>
      <c r="C44" s="19">
        <f>SUM(C41:C43)</f>
        <v>12</v>
      </c>
      <c r="D44" s="19"/>
      <c r="E44" s="21">
        <f>SUM(E41:E43)</f>
        <v>912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50</v>
      </c>
      <c r="B46" s="6"/>
      <c r="C46" s="5"/>
      <c r="D46" s="5"/>
      <c r="E46" s="5"/>
    </row>
    <row r="47" spans="1:5" ht="12.75">
      <c r="A47" s="5" t="s">
        <v>66</v>
      </c>
      <c r="B47" s="6" t="s">
        <v>30</v>
      </c>
      <c r="C47" s="5">
        <v>25</v>
      </c>
      <c r="D47" s="7">
        <v>40</v>
      </c>
      <c r="E47" s="7">
        <f>(C47*D47)</f>
        <v>1000</v>
      </c>
    </row>
    <row r="48" spans="1:5" ht="12.75">
      <c r="A48" s="5" t="s">
        <v>437</v>
      </c>
      <c r="B48" s="6"/>
      <c r="C48" s="5"/>
      <c r="D48" s="7"/>
      <c r="E48" s="7"/>
    </row>
    <row r="49" spans="1:5" ht="12.75">
      <c r="A49" s="5" t="s">
        <v>374</v>
      </c>
      <c r="B49" s="6" t="s">
        <v>30</v>
      </c>
      <c r="C49" s="5">
        <v>350</v>
      </c>
      <c r="D49" s="7">
        <v>2.04</v>
      </c>
      <c r="E49" s="7">
        <f>(C49*D49)</f>
        <v>714</v>
      </c>
    </row>
    <row r="50" spans="1:5" ht="12.75">
      <c r="A50" s="5" t="s">
        <v>29</v>
      </c>
      <c r="B50" s="6" t="s">
        <v>30</v>
      </c>
      <c r="C50" s="5">
        <v>50</v>
      </c>
      <c r="D50" s="7">
        <v>1.96</v>
      </c>
      <c r="E50" s="7">
        <f>(C50*D50)</f>
        <v>98</v>
      </c>
    </row>
    <row r="51" spans="1:5" ht="12.75">
      <c r="A51" s="5" t="s">
        <v>107</v>
      </c>
      <c r="B51" s="11"/>
      <c r="C51" s="5"/>
      <c r="D51" s="7"/>
      <c r="E51" s="7"/>
    </row>
    <row r="52" spans="1:5" ht="12.75">
      <c r="A52" s="5" t="s">
        <v>478</v>
      </c>
      <c r="B52" s="6" t="s">
        <v>31</v>
      </c>
      <c r="C52" s="5">
        <v>1</v>
      </c>
      <c r="D52" s="7">
        <v>60</v>
      </c>
      <c r="E52" s="7">
        <f>(C52*D52)</f>
        <v>60</v>
      </c>
    </row>
    <row r="53" spans="1:5" ht="12.75">
      <c r="A53" s="5" t="s">
        <v>137</v>
      </c>
      <c r="B53" s="6" t="s">
        <v>30</v>
      </c>
      <c r="C53" s="5">
        <v>2</v>
      </c>
      <c r="D53" s="7">
        <v>35</v>
      </c>
      <c r="E53" s="7">
        <f>(C53*D53)</f>
        <v>70</v>
      </c>
    </row>
    <row r="54" spans="1:5" ht="12.75">
      <c r="A54" s="5" t="s">
        <v>396</v>
      </c>
      <c r="B54" s="6" t="s">
        <v>31</v>
      </c>
      <c r="C54" s="5">
        <v>1</v>
      </c>
      <c r="D54" s="7">
        <v>20</v>
      </c>
      <c r="E54" s="7">
        <f>(C54*D54)</f>
        <v>20</v>
      </c>
    </row>
    <row r="55" spans="1:5" ht="12.75">
      <c r="A55" s="19" t="s">
        <v>34</v>
      </c>
      <c r="B55" s="20"/>
      <c r="C55" s="19"/>
      <c r="D55" s="19"/>
      <c r="E55" s="21">
        <f>SUM(E47:E54)</f>
        <v>1962</v>
      </c>
    </row>
    <row r="56" spans="1:5" ht="12.75">
      <c r="A56" s="23"/>
      <c r="B56" s="24"/>
      <c r="C56" s="23"/>
      <c r="D56" s="23"/>
      <c r="E56" s="25"/>
    </row>
    <row r="57" spans="1:5" ht="12.75">
      <c r="A57" s="23"/>
      <c r="B57" s="24"/>
      <c r="C57" s="23"/>
      <c r="D57" s="23"/>
      <c r="E57" s="25"/>
    </row>
    <row r="58" spans="1:5" ht="12.75">
      <c r="A58" s="23"/>
      <c r="B58" s="24"/>
      <c r="C58" s="23"/>
      <c r="D58" s="23"/>
      <c r="E58" s="25"/>
    </row>
    <row r="59" spans="1:5" ht="12.75">
      <c r="A59" s="23"/>
      <c r="B59" s="24"/>
      <c r="C59" s="23"/>
      <c r="D59" s="23"/>
      <c r="E59" s="2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57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(E38+E44+E55)*10/100</f>
        <v>562.4</v>
      </c>
    </row>
    <row r="70" spans="1:5" ht="12.75">
      <c r="A70" s="19" t="s">
        <v>35</v>
      </c>
      <c r="B70" s="20"/>
      <c r="C70" s="19"/>
      <c r="D70" s="19"/>
      <c r="E70" s="21">
        <f>SUM(E69)</f>
        <v>562.4</v>
      </c>
    </row>
    <row r="71" spans="1:5" ht="12.75">
      <c r="A71" s="1" t="s">
        <v>36</v>
      </c>
      <c r="B71" s="8"/>
      <c r="C71" s="1"/>
      <c r="D71" s="1"/>
      <c r="E71" s="9">
        <f>(E38+E44+E55+E70)</f>
        <v>6186.4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((E71)*1.92*5/100)</f>
        <v>593.8943999999999</v>
      </c>
    </row>
    <row r="75" spans="1:5" ht="12.75">
      <c r="A75" s="1" t="s">
        <v>38</v>
      </c>
      <c r="B75" s="8"/>
      <c r="C75" s="1"/>
      <c r="D75" s="1"/>
      <c r="E75" s="9">
        <f>(E74)</f>
        <v>593.8943999999999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6780.2944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158</v>
      </c>
      <c r="B80" s="6"/>
      <c r="C80" s="5"/>
      <c r="D80" s="5"/>
      <c r="E80" s="5">
        <v>24000</v>
      </c>
    </row>
    <row r="81" spans="1:5" ht="12.75">
      <c r="A81" s="5" t="s">
        <v>52</v>
      </c>
      <c r="B81" s="6"/>
      <c r="C81" s="5"/>
      <c r="D81" s="5"/>
      <c r="E81" s="7">
        <v>0.22</v>
      </c>
    </row>
    <row r="82" spans="1:5" ht="12.75">
      <c r="A82" s="5" t="s">
        <v>51</v>
      </c>
      <c r="B82" s="6"/>
      <c r="C82" s="5"/>
      <c r="D82" s="5"/>
      <c r="E82" s="7">
        <f>(E80*E81)</f>
        <v>5280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SUM(E80)*5/100</f>
        <v>1200</v>
      </c>
      <c r="D85" s="5"/>
      <c r="E85" s="7">
        <f>SUM(C85*E81)</f>
        <v>264</v>
      </c>
    </row>
    <row r="86" spans="1:5" ht="12.75">
      <c r="A86" s="5" t="s">
        <v>55</v>
      </c>
      <c r="B86" s="6" t="s">
        <v>30</v>
      </c>
      <c r="C86" s="5">
        <f>SUM(E80)*95/100</f>
        <v>22800</v>
      </c>
      <c r="D86" s="5"/>
      <c r="E86" s="7">
        <f>(C86*E81)</f>
        <v>5016</v>
      </c>
    </row>
    <row r="87" spans="1:5" ht="12.75">
      <c r="A87" s="5" t="s">
        <v>56</v>
      </c>
      <c r="B87" s="6"/>
      <c r="C87" s="5"/>
      <c r="D87" s="5"/>
      <c r="E87" s="7">
        <f>(E86-E77)</f>
        <v>-1764.2943999999998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159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5280</v>
      </c>
    </row>
    <row r="91" spans="1:5" ht="12.75">
      <c r="A91" s="5" t="s">
        <v>58</v>
      </c>
      <c r="B91" s="6"/>
      <c r="C91" s="5"/>
      <c r="D91" s="5"/>
      <c r="E91" s="7">
        <f>(E77)</f>
        <v>6780.2944</v>
      </c>
    </row>
    <row r="92" spans="1:5" ht="12.75">
      <c r="A92" s="5" t="s">
        <v>59</v>
      </c>
      <c r="B92" s="6"/>
      <c r="C92" s="5"/>
      <c r="D92" s="5"/>
      <c r="E92" s="7">
        <f>(E90-E91)</f>
        <v>-1500.2943999999998</v>
      </c>
    </row>
    <row r="93" spans="1:5" ht="12.75">
      <c r="A93" s="5" t="s">
        <v>60</v>
      </c>
      <c r="B93" s="6"/>
      <c r="C93" s="5"/>
      <c r="D93" s="5"/>
      <c r="E93" s="7">
        <v>0.22</v>
      </c>
    </row>
    <row r="94" spans="1:5" ht="12.75">
      <c r="A94" s="5" t="s">
        <v>61</v>
      </c>
      <c r="B94" s="6"/>
      <c r="C94" s="5"/>
      <c r="D94" s="5"/>
      <c r="E94" s="7">
        <f>(E77/E80)</f>
        <v>0.2825122666666667</v>
      </c>
    </row>
    <row r="95" spans="1:5" ht="12.75">
      <c r="A95" s="5" t="s">
        <v>62</v>
      </c>
      <c r="B95" s="6"/>
      <c r="C95" s="5"/>
      <c r="D95" s="5"/>
      <c r="E95" s="7">
        <f>(E93-E94)</f>
        <v>-0.06251226666666668</v>
      </c>
    </row>
    <row r="96" spans="1:5" ht="12.75">
      <c r="A96" s="5" t="s">
        <v>63</v>
      </c>
      <c r="B96" s="6"/>
      <c r="C96" s="5"/>
      <c r="D96" s="5"/>
      <c r="E96" s="7">
        <f>(E87)</f>
        <v>-1764.2943999999998</v>
      </c>
    </row>
    <row r="97" spans="1:5" ht="12.75">
      <c r="A97" s="5" t="s">
        <v>64</v>
      </c>
      <c r="B97" s="6"/>
      <c r="C97" s="5"/>
      <c r="D97" s="5"/>
      <c r="E97" s="12">
        <f>(E96/E91)*100</f>
        <v>-26.020911422371274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26</v>
      </c>
    </row>
    <row r="2" spans="1:3" ht="12.75">
      <c r="A2" s="22" t="s">
        <v>471</v>
      </c>
      <c r="B2" s="3"/>
      <c r="C2" s="3"/>
    </row>
    <row r="4" spans="1:5" ht="15.75">
      <c r="A4" s="30" t="s">
        <v>259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260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5"/>
    </row>
    <row r="20" spans="1:5" ht="12.75">
      <c r="A20" s="5" t="s">
        <v>168</v>
      </c>
      <c r="B20" s="6" t="s">
        <v>21</v>
      </c>
      <c r="C20" s="5">
        <v>1</v>
      </c>
      <c r="D20" s="7">
        <v>25</v>
      </c>
      <c r="E20" s="7">
        <f>(C20*D20)</f>
        <v>25</v>
      </c>
    </row>
    <row r="21" spans="1:5" ht="12.75">
      <c r="A21" s="5" t="s">
        <v>169</v>
      </c>
      <c r="B21" s="6" t="s">
        <v>21</v>
      </c>
      <c r="C21" s="5">
        <v>2</v>
      </c>
      <c r="D21" s="7">
        <v>25</v>
      </c>
      <c r="E21" s="7">
        <f>(C21*D21)</f>
        <v>50</v>
      </c>
    </row>
    <row r="22" spans="1:5" ht="12.75">
      <c r="A22" s="5" t="s">
        <v>170</v>
      </c>
      <c r="B22" s="6"/>
      <c r="C22" s="5"/>
      <c r="D22" s="5"/>
      <c r="E22" s="7"/>
    </row>
    <row r="23" spans="1:5" ht="12.75">
      <c r="A23" s="5" t="s">
        <v>171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172</v>
      </c>
      <c r="B24" s="6" t="s">
        <v>21</v>
      </c>
      <c r="C24" s="5">
        <v>20</v>
      </c>
      <c r="D24" s="7">
        <v>25</v>
      </c>
      <c r="E24" s="7">
        <f>(C24*D24)</f>
        <v>500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174</v>
      </c>
      <c r="B29" s="6" t="s">
        <v>21</v>
      </c>
      <c r="C29" s="5">
        <v>2</v>
      </c>
      <c r="D29" s="7">
        <v>25</v>
      </c>
      <c r="E29" s="7">
        <f>(C29*D29)</f>
        <v>50</v>
      </c>
    </row>
    <row r="30" spans="1:5" ht="12.75">
      <c r="A30" s="5" t="s">
        <v>147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148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17</v>
      </c>
      <c r="B32" s="6" t="s">
        <v>21</v>
      </c>
      <c r="C32" s="5">
        <v>10</v>
      </c>
      <c r="D32" s="7">
        <v>25</v>
      </c>
      <c r="E32" s="7">
        <f>(C32*D32)</f>
        <v>250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2</v>
      </c>
      <c r="D34" s="7">
        <v>25</v>
      </c>
      <c r="E34" s="7">
        <f>(C34*D34)</f>
        <v>50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175</v>
      </c>
      <c r="B36" s="6" t="s">
        <v>21</v>
      </c>
      <c r="C36" s="5">
        <v>15</v>
      </c>
      <c r="D36" s="7">
        <v>25</v>
      </c>
      <c r="E36" s="7">
        <f>(C36*D36)</f>
        <v>375</v>
      </c>
    </row>
    <row r="37" spans="1:5" ht="12.75">
      <c r="A37" s="5" t="s">
        <v>176</v>
      </c>
      <c r="B37" s="6" t="s">
        <v>21</v>
      </c>
      <c r="C37" s="5">
        <v>3</v>
      </c>
      <c r="D37" s="7">
        <v>25</v>
      </c>
      <c r="E37" s="7">
        <f>(C37*D37)</f>
        <v>75</v>
      </c>
    </row>
    <row r="38" spans="1:5" ht="12.75">
      <c r="A38" s="5" t="s">
        <v>177</v>
      </c>
      <c r="B38" s="6" t="s">
        <v>21</v>
      </c>
      <c r="C38" s="5">
        <v>2</v>
      </c>
      <c r="D38" s="7">
        <v>25</v>
      </c>
      <c r="E38" s="7">
        <f>(C38*D38)</f>
        <v>50</v>
      </c>
    </row>
    <row r="39" spans="1:5" ht="12.75">
      <c r="A39" s="19" t="s">
        <v>33</v>
      </c>
      <c r="B39" s="20"/>
      <c r="C39" s="19">
        <f>SUM(C20:C38)</f>
        <v>99</v>
      </c>
      <c r="D39" s="19"/>
      <c r="E39" s="21">
        <f>SUM(E20:E38)</f>
        <v>2475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130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132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5" t="s">
        <v>133</v>
      </c>
      <c r="B44" s="6" t="s">
        <v>131</v>
      </c>
      <c r="C44" s="5">
        <v>4</v>
      </c>
      <c r="D44" s="7">
        <v>76</v>
      </c>
      <c r="E44" s="7">
        <f>(C44*D44)</f>
        <v>304</v>
      </c>
    </row>
    <row r="45" spans="1:5" ht="12.75">
      <c r="A45" s="19" t="s">
        <v>134</v>
      </c>
      <c r="B45" s="20"/>
      <c r="C45" s="19">
        <f>SUM(C42:C44)</f>
        <v>10</v>
      </c>
      <c r="D45" s="19"/>
      <c r="E45" s="21">
        <f>SUM(E42:E44)</f>
        <v>760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0.5</v>
      </c>
      <c r="D48" s="7">
        <v>130</v>
      </c>
      <c r="E48" s="7">
        <f>(C48*D48)</f>
        <v>65</v>
      </c>
    </row>
    <row r="49" spans="1:5" ht="12.75">
      <c r="A49" s="5" t="s">
        <v>261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250</v>
      </c>
      <c r="D50" s="7">
        <v>1.8</v>
      </c>
      <c r="E50" s="7">
        <f>(C50*D50)</f>
        <v>450</v>
      </c>
    </row>
    <row r="51" spans="1:5" ht="12.75">
      <c r="A51" s="5" t="s">
        <v>374</v>
      </c>
      <c r="B51" s="6" t="s">
        <v>30</v>
      </c>
      <c r="C51" s="5">
        <v>90</v>
      </c>
      <c r="D51" s="7">
        <v>2.04</v>
      </c>
      <c r="E51" s="7">
        <f>(C51*D51)</f>
        <v>183.6</v>
      </c>
    </row>
    <row r="52" spans="1:5" ht="12.75">
      <c r="A52" s="5" t="s">
        <v>29</v>
      </c>
      <c r="B52" s="6" t="s">
        <v>30</v>
      </c>
      <c r="C52" s="5">
        <v>65</v>
      </c>
      <c r="D52" s="7">
        <v>1.96</v>
      </c>
      <c r="E52" s="7">
        <f>(C52*D52)</f>
        <v>127.39999999999999</v>
      </c>
    </row>
    <row r="53" spans="1:5" ht="12.75">
      <c r="A53" s="5" t="s">
        <v>136</v>
      </c>
      <c r="B53" s="11"/>
      <c r="C53" s="5"/>
      <c r="D53" s="7"/>
      <c r="E53" s="7"/>
    </row>
    <row r="54" spans="1:5" ht="12.75">
      <c r="A54" s="5" t="s">
        <v>398</v>
      </c>
      <c r="B54" s="6" t="s">
        <v>31</v>
      </c>
      <c r="C54" s="5">
        <v>1</v>
      </c>
      <c r="D54" s="7">
        <v>30</v>
      </c>
      <c r="E54" s="7">
        <f>(C54*D54)</f>
        <v>30</v>
      </c>
    </row>
    <row r="55" spans="1:5" ht="12.75">
      <c r="A55" s="5" t="s">
        <v>403</v>
      </c>
      <c r="B55" s="6" t="s">
        <v>30</v>
      </c>
      <c r="C55" s="5">
        <v>1</v>
      </c>
      <c r="D55" s="7">
        <v>40</v>
      </c>
      <c r="E55" s="7">
        <f>(C55*D55)</f>
        <v>40</v>
      </c>
    </row>
    <row r="56" spans="1:5" ht="12.75">
      <c r="A56" s="5" t="s">
        <v>298</v>
      </c>
      <c r="B56" s="6" t="s">
        <v>30</v>
      </c>
      <c r="C56" s="5">
        <v>2</v>
      </c>
      <c r="D56" s="7">
        <v>30</v>
      </c>
      <c r="E56" s="7">
        <f>(C56*D56)</f>
        <v>60</v>
      </c>
    </row>
    <row r="57" spans="1:5" ht="12.75">
      <c r="A57" s="5" t="s">
        <v>396</v>
      </c>
      <c r="B57" s="6" t="s">
        <v>31</v>
      </c>
      <c r="C57" s="5">
        <v>0.5</v>
      </c>
      <c r="D57" s="7">
        <v>20</v>
      </c>
      <c r="E57" s="7">
        <f>(C57*D57)</f>
        <v>10</v>
      </c>
    </row>
    <row r="58" spans="1:5" ht="12.75">
      <c r="A58" s="19" t="s">
        <v>34</v>
      </c>
      <c r="B58" s="20"/>
      <c r="C58" s="19"/>
      <c r="D58" s="19"/>
      <c r="E58" s="21">
        <f>SUM(E48:E57)</f>
        <v>966</v>
      </c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27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5">
        <f>(E39+E45+E58)*10/100</f>
        <v>420.1</v>
      </c>
    </row>
    <row r="70" spans="1:5" ht="12.75">
      <c r="A70" s="19" t="s">
        <v>35</v>
      </c>
      <c r="B70" s="20"/>
      <c r="C70" s="19"/>
      <c r="D70" s="19"/>
      <c r="E70" s="19">
        <f>(E69)</f>
        <v>420.1</v>
      </c>
    </row>
    <row r="71" spans="1:5" ht="12.75">
      <c r="A71" s="1" t="s">
        <v>36</v>
      </c>
      <c r="B71" s="8"/>
      <c r="C71" s="1"/>
      <c r="D71" s="1"/>
      <c r="E71" s="9">
        <f>(E39+E45+E58+E70)</f>
        <v>4621.1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(E71)*1.92*5/100</f>
        <v>443.6256000000001</v>
      </c>
    </row>
    <row r="75" spans="1:5" ht="12.75">
      <c r="A75" s="1" t="s">
        <v>38</v>
      </c>
      <c r="B75" s="8"/>
      <c r="C75" s="1"/>
      <c r="D75" s="1"/>
      <c r="E75" s="9">
        <f>(E74)</f>
        <v>443.6256000000001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5064.725600000001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11500</v>
      </c>
    </row>
    <row r="81" spans="1:5" ht="12.75">
      <c r="A81" s="5" t="s">
        <v>52</v>
      </c>
      <c r="B81" s="6"/>
      <c r="C81" s="5"/>
      <c r="D81" s="5"/>
      <c r="E81" s="7">
        <v>0.6</v>
      </c>
    </row>
    <row r="82" spans="1:5" ht="12.75">
      <c r="A82" s="5" t="s">
        <v>51</v>
      </c>
      <c r="B82" s="6"/>
      <c r="C82" s="5"/>
      <c r="D82" s="5"/>
      <c r="E82" s="7">
        <f>(E80*E81)</f>
        <v>6900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SUM(E80)*5/100</f>
        <v>575</v>
      </c>
      <c r="D85" s="5"/>
      <c r="E85" s="7">
        <f>SUM(C85*E81)</f>
        <v>345</v>
      </c>
    </row>
    <row r="86" spans="1:5" ht="12.75">
      <c r="A86" s="5" t="s">
        <v>55</v>
      </c>
      <c r="B86" s="6" t="s">
        <v>30</v>
      </c>
      <c r="C86" s="5">
        <f>SUM(E80)*95/100</f>
        <v>10925</v>
      </c>
      <c r="D86" s="5"/>
      <c r="E86" s="7">
        <f>(C86*E81)</f>
        <v>6555</v>
      </c>
    </row>
    <row r="87" spans="1:5" ht="12.75">
      <c r="A87" s="5" t="s">
        <v>56</v>
      </c>
      <c r="B87" s="6"/>
      <c r="C87" s="5"/>
      <c r="D87" s="5"/>
      <c r="E87" s="7">
        <f>(E86-E77)</f>
        <v>1490.2743999999993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6900</v>
      </c>
    </row>
    <row r="91" spans="1:5" ht="12.75">
      <c r="A91" s="5" t="s">
        <v>58</v>
      </c>
      <c r="B91" s="6"/>
      <c r="C91" s="5"/>
      <c r="D91" s="5"/>
      <c r="E91" s="7">
        <f>(E77)</f>
        <v>5064.725600000001</v>
      </c>
    </row>
    <row r="92" spans="1:5" ht="12.75">
      <c r="A92" s="5" t="s">
        <v>59</v>
      </c>
      <c r="B92" s="6"/>
      <c r="C92" s="5"/>
      <c r="D92" s="5"/>
      <c r="E92" s="7">
        <f>(E90-E91)</f>
        <v>1835.2743999999993</v>
      </c>
    </row>
    <row r="93" spans="1:5" ht="12.75">
      <c r="A93" s="5" t="s">
        <v>60</v>
      </c>
      <c r="B93" s="6"/>
      <c r="C93" s="5"/>
      <c r="D93" s="5"/>
      <c r="E93" s="7">
        <v>0.6</v>
      </c>
    </row>
    <row r="94" spans="1:5" ht="12.75">
      <c r="A94" s="5" t="s">
        <v>61</v>
      </c>
      <c r="B94" s="6"/>
      <c r="C94" s="5"/>
      <c r="D94" s="5"/>
      <c r="E94" s="7">
        <f>(E77/E80)</f>
        <v>0.4404109217391305</v>
      </c>
    </row>
    <row r="95" spans="1:5" ht="12.75">
      <c r="A95" s="5" t="s">
        <v>62</v>
      </c>
      <c r="B95" s="6"/>
      <c r="C95" s="5"/>
      <c r="D95" s="5"/>
      <c r="E95" s="7">
        <f>(E93-E94)</f>
        <v>0.1595890782608695</v>
      </c>
    </row>
    <row r="96" spans="1:5" ht="12.75">
      <c r="A96" s="5" t="s">
        <v>63</v>
      </c>
      <c r="B96" s="6"/>
      <c r="C96" s="5"/>
      <c r="D96" s="5"/>
      <c r="E96" s="7">
        <f>(E87)</f>
        <v>1490.2743999999993</v>
      </c>
    </row>
    <row r="97" spans="1:5" ht="12.75">
      <c r="A97" s="5" t="s">
        <v>64</v>
      </c>
      <c r="B97" s="6"/>
      <c r="C97" s="5"/>
      <c r="D97" s="5"/>
      <c r="E97" s="12">
        <f>(E96/E91)*100</f>
        <v>29.42458323902087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28</v>
      </c>
    </row>
    <row r="2" spans="1:3" ht="12.75">
      <c r="A2" s="22" t="s">
        <v>471</v>
      </c>
      <c r="B2" s="3"/>
      <c r="C2" s="3"/>
    </row>
    <row r="4" spans="1:5" ht="15.75">
      <c r="A4" s="30" t="s">
        <v>262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263</v>
      </c>
      <c r="B6" s="1" t="s">
        <v>494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124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75</v>
      </c>
      <c r="B23" s="6" t="s">
        <v>21</v>
      </c>
      <c r="C23" s="5">
        <v>15</v>
      </c>
      <c r="D23" s="7">
        <v>25</v>
      </c>
      <c r="E23" s="7">
        <f>(C23*D23)</f>
        <v>375</v>
      </c>
    </row>
    <row r="24" spans="1:5" ht="12.75">
      <c r="A24" s="5" t="s">
        <v>43</v>
      </c>
      <c r="B24" s="6"/>
      <c r="C24" s="5"/>
      <c r="D24" s="7"/>
      <c r="E24" s="7"/>
    </row>
    <row r="25" spans="1:5" ht="12.75">
      <c r="A25" s="5" t="s">
        <v>13</v>
      </c>
      <c r="B25" s="6" t="s">
        <v>21</v>
      </c>
      <c r="C25" s="5">
        <v>3</v>
      </c>
      <c r="D25" s="7">
        <v>25</v>
      </c>
      <c r="E25" s="7">
        <f>(C25*D25)</f>
        <v>75</v>
      </c>
    </row>
    <row r="26" spans="1:5" ht="12.75">
      <c r="A26" s="5" t="s">
        <v>14</v>
      </c>
      <c r="B26" s="6" t="s">
        <v>21</v>
      </c>
      <c r="C26" s="5">
        <v>2</v>
      </c>
      <c r="D26" s="7">
        <v>25</v>
      </c>
      <c r="E26" s="7">
        <f>(C26*D26)</f>
        <v>50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126</v>
      </c>
      <c r="B28" s="6" t="s">
        <v>21</v>
      </c>
      <c r="C28" s="5">
        <v>25</v>
      </c>
      <c r="D28" s="7">
        <v>25</v>
      </c>
      <c r="E28" s="7">
        <f>(C28*D28)</f>
        <v>625</v>
      </c>
    </row>
    <row r="29" spans="1:5" ht="12.75">
      <c r="A29" s="5" t="s">
        <v>17</v>
      </c>
      <c r="B29" s="6" t="s">
        <v>21</v>
      </c>
      <c r="C29" s="5">
        <v>8</v>
      </c>
      <c r="D29" s="7">
        <v>25</v>
      </c>
      <c r="E29" s="7">
        <f>(C29*D29)</f>
        <v>200</v>
      </c>
    </row>
    <row r="30" spans="1:5" ht="12.75">
      <c r="A30" s="5" t="s">
        <v>45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5</v>
      </c>
      <c r="D31" s="7">
        <v>25</v>
      </c>
      <c r="E31" s="7">
        <f>(C31*D31)</f>
        <v>125</v>
      </c>
    </row>
    <row r="32" spans="1:5" ht="12.75">
      <c r="A32" s="5" t="s">
        <v>46</v>
      </c>
      <c r="B32" s="6"/>
      <c r="C32" s="5"/>
      <c r="D32" s="7"/>
      <c r="E32" s="7"/>
    </row>
    <row r="33" spans="1:5" ht="12.75">
      <c r="A33" s="5" t="s">
        <v>127</v>
      </c>
      <c r="B33" s="6" t="s">
        <v>21</v>
      </c>
      <c r="C33" s="5">
        <v>30</v>
      </c>
      <c r="D33" s="7">
        <v>25</v>
      </c>
      <c r="E33" s="7">
        <f>(C33*D33)</f>
        <v>750</v>
      </c>
    </row>
    <row r="34" spans="1:5" ht="12.75">
      <c r="A34" s="5" t="s">
        <v>264</v>
      </c>
      <c r="B34" s="6" t="s">
        <v>21</v>
      </c>
      <c r="C34" s="5">
        <v>5</v>
      </c>
      <c r="D34" s="7">
        <v>25</v>
      </c>
      <c r="E34" s="7">
        <f>(C34*D34)</f>
        <v>125</v>
      </c>
    </row>
    <row r="35" spans="1:5" ht="12.75">
      <c r="A35" s="5" t="s">
        <v>129</v>
      </c>
      <c r="B35" s="6" t="s">
        <v>21</v>
      </c>
      <c r="C35" s="5">
        <v>5</v>
      </c>
      <c r="D35" s="7">
        <v>25</v>
      </c>
      <c r="E35" s="7">
        <f>(C35*D35)</f>
        <v>125</v>
      </c>
    </row>
    <row r="36" spans="1:5" ht="12.75">
      <c r="A36" s="19" t="s">
        <v>33</v>
      </c>
      <c r="B36" s="20"/>
      <c r="C36" s="19">
        <f>SUM(C20:C35)</f>
        <v>102</v>
      </c>
      <c r="D36" s="19"/>
      <c r="E36" s="21">
        <f>SUM(E20:E35)</f>
        <v>2550</v>
      </c>
    </row>
    <row r="37" spans="1:5" ht="12.75">
      <c r="A37" s="5"/>
      <c r="B37" s="6"/>
      <c r="C37" s="5"/>
      <c r="D37" s="5"/>
      <c r="E37" s="5"/>
    </row>
    <row r="38" spans="1:5" ht="12.75">
      <c r="A38" s="5" t="s">
        <v>130</v>
      </c>
      <c r="B38" s="6"/>
      <c r="C38" s="5"/>
      <c r="D38" s="5"/>
      <c r="E38" s="5"/>
    </row>
    <row r="39" spans="1:5" ht="12.75">
      <c r="A39" s="5" t="s">
        <v>47</v>
      </c>
      <c r="B39" s="6" t="s">
        <v>131</v>
      </c>
      <c r="C39" s="5">
        <v>4</v>
      </c>
      <c r="D39" s="7">
        <v>76</v>
      </c>
      <c r="E39" s="7">
        <f>(C39*D39)</f>
        <v>304</v>
      </c>
    </row>
    <row r="40" spans="1:5" ht="12.75">
      <c r="A40" s="5" t="s">
        <v>132</v>
      </c>
      <c r="B40" s="6" t="s">
        <v>131</v>
      </c>
      <c r="C40" s="5">
        <v>1</v>
      </c>
      <c r="D40" s="7">
        <v>76</v>
      </c>
      <c r="E40" s="7">
        <f>(C40*D40)</f>
        <v>76</v>
      </c>
    </row>
    <row r="41" spans="1:5" ht="12.75">
      <c r="A41" s="5" t="s">
        <v>133</v>
      </c>
      <c r="B41" s="6" t="s">
        <v>131</v>
      </c>
      <c r="C41" s="5">
        <v>2</v>
      </c>
      <c r="D41" s="7">
        <v>76</v>
      </c>
      <c r="E41" s="7">
        <f>(C41*D41)</f>
        <v>152</v>
      </c>
    </row>
    <row r="42" spans="1:5" ht="12.75">
      <c r="A42" s="5" t="s">
        <v>265</v>
      </c>
      <c r="B42" s="6" t="s">
        <v>131</v>
      </c>
      <c r="C42" s="5">
        <v>9</v>
      </c>
      <c r="D42" s="7">
        <v>76</v>
      </c>
      <c r="E42" s="7">
        <f>(C42*D42)</f>
        <v>684</v>
      </c>
    </row>
    <row r="43" spans="1:5" ht="12.75">
      <c r="A43" s="19" t="s">
        <v>134</v>
      </c>
      <c r="B43" s="20"/>
      <c r="C43" s="19">
        <f>SUM(C39:C42)</f>
        <v>16</v>
      </c>
      <c r="D43" s="19"/>
      <c r="E43" s="21">
        <f>SUM(E39:E42)</f>
        <v>1216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50</v>
      </c>
      <c r="B45" s="6"/>
      <c r="C45" s="5"/>
      <c r="D45" s="5"/>
      <c r="E45" s="5"/>
    </row>
    <row r="46" spans="1:5" ht="12.75">
      <c r="A46" s="5" t="s">
        <v>66</v>
      </c>
      <c r="B46" s="6" t="s">
        <v>30</v>
      </c>
      <c r="C46" s="5">
        <v>20</v>
      </c>
      <c r="D46" s="7">
        <v>28</v>
      </c>
      <c r="E46" s="7">
        <f>(C46*D46)</f>
        <v>560</v>
      </c>
    </row>
    <row r="47" spans="1:5" ht="12.75">
      <c r="A47" s="5" t="s">
        <v>483</v>
      </c>
      <c r="B47" s="6"/>
      <c r="C47" s="5"/>
      <c r="D47" s="7"/>
      <c r="E47" s="7"/>
    </row>
    <row r="48" spans="1:5" ht="12.75">
      <c r="A48" s="5" t="s">
        <v>452</v>
      </c>
      <c r="B48" s="6" t="s">
        <v>30</v>
      </c>
      <c r="C48" s="5">
        <v>200</v>
      </c>
      <c r="D48" s="7">
        <v>1.8</v>
      </c>
      <c r="E48" s="7">
        <f>(C48*D48)</f>
        <v>360</v>
      </c>
    </row>
    <row r="49" spans="1:5" ht="12.75">
      <c r="A49" s="5" t="s">
        <v>28</v>
      </c>
      <c r="B49" s="6" t="s">
        <v>30</v>
      </c>
      <c r="C49" s="5">
        <v>140</v>
      </c>
      <c r="D49" s="7">
        <v>1.64</v>
      </c>
      <c r="E49" s="7">
        <f>(C49*D49)</f>
        <v>229.6</v>
      </c>
    </row>
    <row r="50" spans="1:5" ht="12.75">
      <c r="A50" s="5" t="s">
        <v>374</v>
      </c>
      <c r="B50" s="6" t="s">
        <v>30</v>
      </c>
      <c r="C50" s="5">
        <v>200</v>
      </c>
      <c r="D50" s="7">
        <v>2.04</v>
      </c>
      <c r="E50" s="7">
        <f>(C50*D50)</f>
        <v>408</v>
      </c>
    </row>
    <row r="51" spans="1:5" ht="12.75">
      <c r="A51" s="5" t="s">
        <v>29</v>
      </c>
      <c r="B51" s="6" t="s">
        <v>30</v>
      </c>
      <c r="C51" s="5">
        <v>170</v>
      </c>
      <c r="D51" s="7">
        <v>1.96</v>
      </c>
      <c r="E51" s="7">
        <f>(C51*D51)</f>
        <v>333.2</v>
      </c>
    </row>
    <row r="52" spans="1:5" ht="12.75">
      <c r="A52" s="5" t="s">
        <v>136</v>
      </c>
      <c r="B52" s="11"/>
      <c r="C52" s="5"/>
      <c r="D52" s="7"/>
      <c r="E52" s="7"/>
    </row>
    <row r="53" spans="1:5" ht="12.75">
      <c r="A53" s="5" t="s">
        <v>406</v>
      </c>
      <c r="B53" s="6" t="s">
        <v>30</v>
      </c>
      <c r="C53" s="5">
        <v>1</v>
      </c>
      <c r="D53" s="7">
        <v>70</v>
      </c>
      <c r="E53" s="7">
        <f aca="true" t="shared" si="0" ref="E53:E59">(C53*D53)</f>
        <v>70</v>
      </c>
    </row>
    <row r="54" spans="1:5" ht="12.75">
      <c r="A54" s="5" t="s">
        <v>477</v>
      </c>
      <c r="B54" s="6" t="s">
        <v>31</v>
      </c>
      <c r="C54" s="5">
        <v>2</v>
      </c>
      <c r="D54" s="7">
        <v>50</v>
      </c>
      <c r="E54" s="7">
        <f t="shared" si="0"/>
        <v>100</v>
      </c>
    </row>
    <row r="55" spans="1:5" ht="12.75">
      <c r="A55" s="5" t="s">
        <v>478</v>
      </c>
      <c r="B55" s="6" t="s">
        <v>31</v>
      </c>
      <c r="C55" s="5">
        <v>1</v>
      </c>
      <c r="D55" s="7">
        <v>70</v>
      </c>
      <c r="E55" s="7">
        <f t="shared" si="0"/>
        <v>70</v>
      </c>
    </row>
    <row r="56" spans="1:5" ht="12.75">
      <c r="A56" s="5" t="s">
        <v>480</v>
      </c>
      <c r="B56" s="6" t="s">
        <v>30</v>
      </c>
      <c r="C56" s="5">
        <v>2</v>
      </c>
      <c r="D56" s="7">
        <v>30</v>
      </c>
      <c r="E56" s="7">
        <f t="shared" si="0"/>
        <v>60</v>
      </c>
    </row>
    <row r="57" spans="1:5" ht="12.75">
      <c r="A57" s="5" t="s">
        <v>481</v>
      </c>
      <c r="B57" s="6" t="s">
        <v>31</v>
      </c>
      <c r="C57" s="5">
        <v>2</v>
      </c>
      <c r="D57" s="7">
        <v>14</v>
      </c>
      <c r="E57" s="7">
        <f t="shared" si="0"/>
        <v>28</v>
      </c>
    </row>
    <row r="58" spans="1:5" ht="12.75">
      <c r="A58" s="5" t="s">
        <v>456</v>
      </c>
      <c r="B58" s="6" t="s">
        <v>31</v>
      </c>
      <c r="C58" s="5">
        <v>2</v>
      </c>
      <c r="D58" s="7">
        <v>30</v>
      </c>
      <c r="E58" s="7">
        <f t="shared" si="0"/>
        <v>60</v>
      </c>
    </row>
    <row r="59" spans="1:5" ht="12.75">
      <c r="A59" s="5" t="s">
        <v>455</v>
      </c>
      <c r="B59" s="6" t="s">
        <v>31</v>
      </c>
      <c r="C59" s="5">
        <v>0.5</v>
      </c>
      <c r="D59" s="7">
        <v>25</v>
      </c>
      <c r="E59" s="7">
        <f t="shared" si="0"/>
        <v>12.5</v>
      </c>
    </row>
    <row r="60" spans="1:5" ht="12.75">
      <c r="A60" s="19" t="s">
        <v>34</v>
      </c>
      <c r="B60" s="20"/>
      <c r="C60" s="19"/>
      <c r="D60" s="19"/>
      <c r="E60" s="21">
        <f>SUM(E46:E59)</f>
        <v>2291.3</v>
      </c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5" ht="12.75">
      <c r="A63" s="5"/>
      <c r="B63" s="6"/>
      <c r="C63" s="5"/>
      <c r="D63" s="5"/>
      <c r="E63" s="5"/>
    </row>
    <row r="64" spans="1:5" ht="12.75">
      <c r="A64" s="5"/>
      <c r="B64" s="6"/>
      <c r="C64" s="5"/>
      <c r="D64" s="5"/>
      <c r="E64" s="5"/>
    </row>
    <row r="65" spans="1:6" ht="12.75">
      <c r="A65" s="5"/>
      <c r="B65" s="6"/>
      <c r="C65" s="5"/>
      <c r="D65" s="5"/>
      <c r="E65" s="5"/>
      <c r="F65">
        <v>29</v>
      </c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/>
      <c r="B68" s="6"/>
      <c r="C68" s="5"/>
      <c r="D68" s="5"/>
      <c r="E68" s="5"/>
    </row>
    <row r="69" spans="1:5" ht="12.75">
      <c r="A69" s="5"/>
      <c r="B69" s="6"/>
      <c r="C69" s="5"/>
      <c r="D69" s="5"/>
      <c r="E69" s="5"/>
    </row>
    <row r="70" spans="1:5" ht="12.75">
      <c r="A70" s="5" t="s">
        <v>32</v>
      </c>
      <c r="B70" s="6"/>
      <c r="C70" s="5"/>
      <c r="D70" s="5"/>
      <c r="E70" s="5"/>
    </row>
    <row r="71" spans="1:5" ht="12.75">
      <c r="A71" s="5" t="s">
        <v>77</v>
      </c>
      <c r="B71" s="6"/>
      <c r="C71" s="5"/>
      <c r="D71" s="5"/>
      <c r="E71" s="7">
        <f>(E36+E43+E60)*10/100</f>
        <v>605.73</v>
      </c>
    </row>
    <row r="72" spans="1:5" ht="12.75">
      <c r="A72" s="19" t="s">
        <v>35</v>
      </c>
      <c r="B72" s="20"/>
      <c r="C72" s="19"/>
      <c r="D72" s="19"/>
      <c r="E72" s="21">
        <f>(E71)</f>
        <v>605.73</v>
      </c>
    </row>
    <row r="73" spans="1:5" ht="12.75">
      <c r="A73" s="1" t="s">
        <v>36</v>
      </c>
      <c r="B73" s="8"/>
      <c r="C73" s="1"/>
      <c r="D73" s="1"/>
      <c r="E73" s="9">
        <f>(E36+E43+E60+E72)</f>
        <v>6663.030000000001</v>
      </c>
    </row>
    <row r="74" spans="1:5" ht="12.75">
      <c r="A74" s="5"/>
      <c r="B74" s="6"/>
      <c r="C74" s="5"/>
      <c r="D74" s="5"/>
      <c r="E74" s="5"/>
    </row>
    <row r="75" spans="1:5" ht="12.75">
      <c r="A75" s="5" t="s">
        <v>37</v>
      </c>
      <c r="B75" s="6"/>
      <c r="C75" s="5"/>
      <c r="D75" s="5"/>
      <c r="E75" s="5"/>
    </row>
    <row r="76" spans="1:5" ht="12.75">
      <c r="A76" s="5" t="s">
        <v>486</v>
      </c>
      <c r="B76" s="6"/>
      <c r="C76" s="5"/>
      <c r="D76" s="5"/>
      <c r="E76" s="7">
        <f>(E73)*1.92*6/100</f>
        <v>767.5810560000001</v>
      </c>
    </row>
    <row r="77" spans="1:5" ht="12.75">
      <c r="A77" s="1" t="s">
        <v>38</v>
      </c>
      <c r="B77" s="8"/>
      <c r="C77" s="1"/>
      <c r="D77" s="1"/>
      <c r="E77" s="9">
        <f>(E76)</f>
        <v>767.5810560000001</v>
      </c>
    </row>
    <row r="78" spans="1:5" ht="12.75">
      <c r="A78" s="5"/>
      <c r="B78" s="6"/>
      <c r="C78" s="5"/>
      <c r="D78" s="5"/>
      <c r="E78" s="5"/>
    </row>
    <row r="79" spans="1:5" ht="15.75">
      <c r="A79" s="2" t="s">
        <v>82</v>
      </c>
      <c r="B79" s="10"/>
      <c r="C79" s="2"/>
      <c r="D79" s="2"/>
      <c r="E79" s="13">
        <f>(E73+E77)</f>
        <v>7430.611056000001</v>
      </c>
    </row>
    <row r="80" spans="1:5" ht="12.75">
      <c r="A80" s="5"/>
      <c r="B80" s="6"/>
      <c r="C80" s="5"/>
      <c r="D80" s="5"/>
      <c r="E80" s="5"/>
    </row>
    <row r="81" spans="1:5" ht="12.75">
      <c r="A81" s="5" t="s">
        <v>84</v>
      </c>
      <c r="B81" s="6"/>
      <c r="C81" s="5"/>
      <c r="D81" s="5"/>
      <c r="E81" s="5"/>
    </row>
    <row r="82" spans="1:5" ht="12.75">
      <c r="A82" s="5" t="s">
        <v>53</v>
      </c>
      <c r="B82" s="6"/>
      <c r="C82" s="5"/>
      <c r="D82" s="5"/>
      <c r="E82" s="5">
        <v>9500</v>
      </c>
    </row>
    <row r="83" spans="1:5" ht="12.75">
      <c r="A83" s="5" t="s">
        <v>52</v>
      </c>
      <c r="B83" s="6"/>
      <c r="C83" s="5"/>
      <c r="D83" s="5"/>
      <c r="E83" s="7">
        <v>1.03</v>
      </c>
    </row>
    <row r="84" spans="1:5" ht="12.75">
      <c r="A84" s="5" t="s">
        <v>51</v>
      </c>
      <c r="B84" s="6"/>
      <c r="C84" s="5"/>
      <c r="D84" s="5"/>
      <c r="E84" s="7">
        <f>(E82*E83)</f>
        <v>9785</v>
      </c>
    </row>
    <row r="85" spans="1:5" ht="12.75">
      <c r="A85" s="5"/>
      <c r="B85" s="6"/>
      <c r="C85" s="5"/>
      <c r="D85" s="5"/>
      <c r="E85" s="7"/>
    </row>
    <row r="86" spans="1:5" ht="12.75">
      <c r="A86" s="5" t="s">
        <v>85</v>
      </c>
      <c r="B86" s="6"/>
      <c r="C86" s="5"/>
      <c r="D86" s="5"/>
      <c r="E86" s="7"/>
    </row>
    <row r="87" spans="1:5" ht="12.75">
      <c r="A87" s="5" t="s">
        <v>54</v>
      </c>
      <c r="B87" s="6" t="s">
        <v>30</v>
      </c>
      <c r="C87" s="5">
        <f>(E82)*5/100</f>
        <v>475</v>
      </c>
      <c r="D87" s="5"/>
      <c r="E87" s="7">
        <f>SUM(C87*E83)</f>
        <v>489.25</v>
      </c>
    </row>
    <row r="88" spans="1:5" ht="12.75">
      <c r="A88" s="5" t="s">
        <v>55</v>
      </c>
      <c r="B88" s="6" t="s">
        <v>30</v>
      </c>
      <c r="C88" s="5">
        <f>(E82)*95/100</f>
        <v>9025</v>
      </c>
      <c r="D88" s="5"/>
      <c r="E88" s="7">
        <f>(C88*E83)</f>
        <v>9295.75</v>
      </c>
    </row>
    <row r="89" spans="1:5" ht="12.75">
      <c r="A89" s="5" t="s">
        <v>56</v>
      </c>
      <c r="B89" s="6"/>
      <c r="C89" s="5"/>
      <c r="D89" s="5"/>
      <c r="E89" s="7">
        <f>(E88-E79)</f>
        <v>1865.1389439999994</v>
      </c>
    </row>
    <row r="90" spans="1:5" ht="12.75">
      <c r="A90" s="5"/>
      <c r="B90" s="6"/>
      <c r="C90" s="5"/>
      <c r="D90" s="5"/>
      <c r="E90" s="7"/>
    </row>
    <row r="91" spans="1:5" ht="12.75">
      <c r="A91" s="5" t="s">
        <v>86</v>
      </c>
      <c r="B91" s="6"/>
      <c r="C91" s="5"/>
      <c r="D91" s="5"/>
      <c r="E91" s="7"/>
    </row>
    <row r="92" spans="1:5" ht="12.75">
      <c r="A92" s="5" t="s">
        <v>57</v>
      </c>
      <c r="B92" s="6"/>
      <c r="C92" s="5"/>
      <c r="D92" s="5"/>
      <c r="E92" s="7">
        <f>(E84)</f>
        <v>9785</v>
      </c>
    </row>
    <row r="93" spans="1:5" ht="12.75">
      <c r="A93" s="5" t="s">
        <v>58</v>
      </c>
      <c r="B93" s="6"/>
      <c r="C93" s="5"/>
      <c r="D93" s="5"/>
      <c r="E93" s="7">
        <f>(E79)</f>
        <v>7430.611056000001</v>
      </c>
    </row>
    <row r="94" spans="1:5" ht="12.75">
      <c r="A94" s="5" t="s">
        <v>59</v>
      </c>
      <c r="B94" s="6"/>
      <c r="C94" s="5"/>
      <c r="D94" s="5"/>
      <c r="E94" s="7">
        <f>(E92-E93)</f>
        <v>2354.3889439999994</v>
      </c>
    </row>
    <row r="95" spans="1:5" ht="12.75">
      <c r="A95" s="5" t="s">
        <v>60</v>
      </c>
      <c r="B95" s="6"/>
      <c r="C95" s="5"/>
      <c r="D95" s="5"/>
      <c r="E95" s="7">
        <v>1.03</v>
      </c>
    </row>
    <row r="96" spans="1:5" ht="12.75">
      <c r="A96" s="5" t="s">
        <v>61</v>
      </c>
      <c r="B96" s="6"/>
      <c r="C96" s="5"/>
      <c r="D96" s="5"/>
      <c r="E96" s="7">
        <f>(E79/E82)</f>
        <v>0.7821695848421053</v>
      </c>
    </row>
    <row r="97" spans="1:5" ht="12.75">
      <c r="A97" s="5" t="s">
        <v>62</v>
      </c>
      <c r="B97" s="6"/>
      <c r="C97" s="5"/>
      <c r="D97" s="5"/>
      <c r="E97" s="7">
        <f>(E95-E96)</f>
        <v>0.24783041515789472</v>
      </c>
    </row>
    <row r="98" spans="1:5" ht="12.75">
      <c r="A98" s="5" t="s">
        <v>63</v>
      </c>
      <c r="B98" s="6"/>
      <c r="C98" s="5"/>
      <c r="D98" s="5"/>
      <c r="E98" s="7">
        <f>(E89)</f>
        <v>1865.1389439999994</v>
      </c>
    </row>
    <row r="99" spans="1:5" ht="12.75">
      <c r="A99" s="5" t="s">
        <v>64</v>
      </c>
      <c r="B99" s="6"/>
      <c r="C99" s="5"/>
      <c r="D99" s="5"/>
      <c r="E99" s="12">
        <f>(E98/E93)*100</f>
        <v>25.10074783814656</v>
      </c>
    </row>
    <row r="100" spans="1:5" ht="12.75">
      <c r="A100" s="5"/>
      <c r="B100" s="6"/>
      <c r="C100" s="5"/>
      <c r="D100" s="5"/>
      <c r="E100" s="12"/>
    </row>
    <row r="101" spans="1:5" ht="12.75">
      <c r="A101" s="5" t="s">
        <v>499</v>
      </c>
      <c r="B101" s="6"/>
      <c r="C101" s="5"/>
      <c r="D101" s="5"/>
      <c r="E101" s="5"/>
    </row>
    <row r="102" spans="1:5" ht="12.75">
      <c r="A102" s="5" t="s">
        <v>498</v>
      </c>
      <c r="B102" s="6"/>
      <c r="C102" s="5"/>
      <c r="D102" s="5"/>
      <c r="E102" s="5"/>
    </row>
    <row r="103" spans="1:5" ht="12.75">
      <c r="A103" s="5" t="s">
        <v>473</v>
      </c>
      <c r="B103" s="6"/>
      <c r="C103" s="5"/>
      <c r="D103" s="5"/>
      <c r="E103" s="5"/>
    </row>
    <row r="104" spans="1:5" ht="12.75">
      <c r="A104" s="5" t="s">
        <v>65</v>
      </c>
      <c r="B104" s="6"/>
      <c r="C104" s="5"/>
      <c r="D104" s="5"/>
      <c r="E104" s="5"/>
    </row>
    <row r="105" spans="1:5" ht="12.75">
      <c r="A105" s="5"/>
      <c r="B105" s="6"/>
      <c r="C105" s="5"/>
      <c r="D105" s="5"/>
      <c r="E105" s="5"/>
    </row>
    <row r="106" spans="1:5" ht="12.75">
      <c r="A106" s="5" t="s">
        <v>442</v>
      </c>
      <c r="B106" s="6"/>
      <c r="C106" s="5"/>
      <c r="D106" s="5"/>
      <c r="E106" s="5"/>
    </row>
    <row r="107" spans="1:5" ht="12.75">
      <c r="A107" s="5" t="s">
        <v>443</v>
      </c>
      <c r="B107" s="6"/>
      <c r="C107" s="5"/>
      <c r="D107" s="5"/>
      <c r="E107" s="5"/>
    </row>
    <row r="108" spans="1:5" ht="12.75">
      <c r="A108" s="5" t="s">
        <v>446</v>
      </c>
      <c r="B108" s="6"/>
      <c r="C108" s="5"/>
      <c r="D108" s="5"/>
      <c r="E108" s="5"/>
    </row>
    <row r="109" spans="1:2" ht="12.75">
      <c r="A109" s="5" t="s">
        <v>487</v>
      </c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4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30</v>
      </c>
    </row>
    <row r="2" spans="1:3" ht="12.75">
      <c r="A2" s="22" t="s">
        <v>471</v>
      </c>
      <c r="B2" s="3"/>
      <c r="C2" s="3"/>
    </row>
    <row r="4" spans="1:5" ht="15.75">
      <c r="A4" s="30" t="s">
        <v>266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267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124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268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42</v>
      </c>
      <c r="B21" s="6"/>
      <c r="C21" s="5"/>
      <c r="D21" s="5"/>
      <c r="E21" s="7"/>
    </row>
    <row r="22" spans="1:5" ht="12.75">
      <c r="A22" s="5" t="s">
        <v>255</v>
      </c>
      <c r="B22" s="6" t="s">
        <v>21</v>
      </c>
      <c r="C22" s="5">
        <v>8</v>
      </c>
      <c r="D22" s="7">
        <v>25</v>
      </c>
      <c r="E22" s="7">
        <f>(C22*D22)</f>
        <v>200</v>
      </c>
    </row>
    <row r="23" spans="1:5" ht="12.75">
      <c r="A23" s="5" t="s">
        <v>43</v>
      </c>
      <c r="B23" s="6"/>
      <c r="C23" s="5"/>
      <c r="D23" s="7"/>
      <c r="E23" s="7"/>
    </row>
    <row r="24" spans="1:5" ht="12.75">
      <c r="A24" s="5" t="s">
        <v>13</v>
      </c>
      <c r="B24" s="6" t="s">
        <v>21</v>
      </c>
      <c r="C24" s="5">
        <v>8</v>
      </c>
      <c r="D24" s="7">
        <v>25</v>
      </c>
      <c r="E24" s="7">
        <f>(C24*D24)</f>
        <v>200</v>
      </c>
    </row>
    <row r="25" spans="1:5" ht="12.75">
      <c r="A25" s="5" t="s">
        <v>14</v>
      </c>
      <c r="B25" s="6" t="s">
        <v>21</v>
      </c>
      <c r="C25" s="5">
        <v>2</v>
      </c>
      <c r="D25" s="7">
        <v>25</v>
      </c>
      <c r="E25" s="7">
        <f>(C25*D25)</f>
        <v>50</v>
      </c>
    </row>
    <row r="26" spans="1:5" ht="12.75">
      <c r="A26" s="5" t="s">
        <v>44</v>
      </c>
      <c r="B26" s="6"/>
      <c r="C26" s="5"/>
      <c r="D26" s="7"/>
      <c r="E26" s="7"/>
    </row>
    <row r="27" spans="1:5" ht="12.75">
      <c r="A27" s="5" t="s">
        <v>16</v>
      </c>
      <c r="B27" s="6" t="s">
        <v>21</v>
      </c>
      <c r="C27" s="5">
        <v>15</v>
      </c>
      <c r="D27" s="7">
        <v>25</v>
      </c>
      <c r="E27" s="7">
        <f>(C27*D27)</f>
        <v>375</v>
      </c>
    </row>
    <row r="28" spans="1:5" ht="12.75">
      <c r="A28" s="5" t="s">
        <v>126</v>
      </c>
      <c r="B28" s="6" t="s">
        <v>21</v>
      </c>
      <c r="C28" s="5">
        <v>20</v>
      </c>
      <c r="D28" s="7">
        <v>25</v>
      </c>
      <c r="E28" s="7">
        <f>(C28*D28)</f>
        <v>500</v>
      </c>
    </row>
    <row r="29" spans="1:5" ht="12.75">
      <c r="A29" s="5" t="s">
        <v>45</v>
      </c>
      <c r="B29" s="6"/>
      <c r="C29" s="5"/>
      <c r="D29" s="7"/>
      <c r="E29" s="7"/>
    </row>
    <row r="30" spans="1:5" ht="12.75">
      <c r="A30" s="5" t="s">
        <v>18</v>
      </c>
      <c r="B30" s="6" t="s">
        <v>21</v>
      </c>
      <c r="C30" s="5">
        <v>4</v>
      </c>
      <c r="D30" s="7">
        <v>25</v>
      </c>
      <c r="E30" s="7">
        <f>(C30*D30)</f>
        <v>100</v>
      </c>
    </row>
    <row r="31" spans="1:5" ht="12.75">
      <c r="A31" s="5" t="s">
        <v>46</v>
      </c>
      <c r="B31" s="6"/>
      <c r="C31" s="5"/>
      <c r="D31" s="7"/>
      <c r="E31" s="7"/>
    </row>
    <row r="32" spans="1:5" ht="12.75">
      <c r="A32" s="5" t="s">
        <v>127</v>
      </c>
      <c r="B32" s="6" t="s">
        <v>21</v>
      </c>
      <c r="C32" s="5">
        <v>20</v>
      </c>
      <c r="D32" s="7">
        <v>25</v>
      </c>
      <c r="E32" s="7">
        <f>(C32*D32)</f>
        <v>500</v>
      </c>
    </row>
    <row r="33" spans="1:5" ht="12.75">
      <c r="A33" s="5" t="s">
        <v>269</v>
      </c>
      <c r="B33" s="6" t="s">
        <v>21</v>
      </c>
      <c r="C33" s="5">
        <v>5</v>
      </c>
      <c r="D33" s="7">
        <v>25</v>
      </c>
      <c r="E33" s="7">
        <f>(C33*D33)</f>
        <v>125</v>
      </c>
    </row>
    <row r="34" spans="1:5" ht="12.75">
      <c r="A34" s="5" t="s">
        <v>380</v>
      </c>
      <c r="B34" s="6" t="s">
        <v>21</v>
      </c>
      <c r="C34" s="5">
        <v>3</v>
      </c>
      <c r="D34" s="7">
        <v>25</v>
      </c>
      <c r="E34" s="7">
        <f>(C34*D34)</f>
        <v>75</v>
      </c>
    </row>
    <row r="35" spans="1:5" ht="12.75">
      <c r="A35" s="19" t="s">
        <v>33</v>
      </c>
      <c r="B35" s="20"/>
      <c r="C35" s="19">
        <f>SUM(C20:C34)</f>
        <v>89</v>
      </c>
      <c r="D35" s="19"/>
      <c r="E35" s="21">
        <f>SUM(E20:E34)</f>
        <v>2225</v>
      </c>
    </row>
    <row r="36" spans="1:5" ht="12.75">
      <c r="A36" s="5"/>
      <c r="B36" s="6"/>
      <c r="C36" s="5"/>
      <c r="D36" s="5"/>
      <c r="E36" s="5"/>
    </row>
    <row r="37" spans="1:5" ht="12.75">
      <c r="A37" s="5" t="s">
        <v>73</v>
      </c>
      <c r="B37" s="6"/>
      <c r="C37" s="5"/>
      <c r="D37" s="5"/>
      <c r="E37" s="5"/>
    </row>
    <row r="38" spans="1:5" ht="12.75">
      <c r="A38" s="5" t="s">
        <v>47</v>
      </c>
      <c r="B38" s="6" t="s">
        <v>71</v>
      </c>
      <c r="C38" s="5">
        <v>6</v>
      </c>
      <c r="D38" s="7">
        <v>54</v>
      </c>
      <c r="E38" s="7">
        <f>(C38*D38)</f>
        <v>324</v>
      </c>
    </row>
    <row r="39" spans="1:5" ht="12.75">
      <c r="A39" s="5" t="s">
        <v>48</v>
      </c>
      <c r="B39" s="6" t="s">
        <v>71</v>
      </c>
      <c r="C39" s="5">
        <v>4</v>
      </c>
      <c r="D39" s="7">
        <v>54</v>
      </c>
      <c r="E39" s="7">
        <f>(C39*D39)</f>
        <v>216</v>
      </c>
    </row>
    <row r="40" spans="1:5" ht="12.75">
      <c r="A40" s="5" t="s">
        <v>49</v>
      </c>
      <c r="B40" s="6" t="s">
        <v>71</v>
      </c>
      <c r="C40" s="5">
        <v>1</v>
      </c>
      <c r="D40" s="7">
        <v>54</v>
      </c>
      <c r="E40" s="7">
        <f>(C40*D40)</f>
        <v>54</v>
      </c>
    </row>
    <row r="41" spans="1:5" ht="12.75">
      <c r="A41" s="5" t="s">
        <v>70</v>
      </c>
      <c r="B41" s="6" t="s">
        <v>71</v>
      </c>
      <c r="C41" s="5">
        <v>2</v>
      </c>
      <c r="D41" s="7">
        <v>54</v>
      </c>
      <c r="E41" s="7">
        <f>(C41*D41)</f>
        <v>108</v>
      </c>
    </row>
    <row r="42" spans="1:5" ht="12.75">
      <c r="A42" s="19" t="s">
        <v>83</v>
      </c>
      <c r="B42" s="20"/>
      <c r="C42" s="19">
        <f>SUM(C38:C41)</f>
        <v>13</v>
      </c>
      <c r="D42" s="19"/>
      <c r="E42" s="21">
        <f>SUM(E38:E41)</f>
        <v>702</v>
      </c>
    </row>
    <row r="43" spans="1:5" ht="12.75">
      <c r="A43" s="5"/>
      <c r="B43" s="6"/>
      <c r="C43" s="5"/>
      <c r="D43" s="5"/>
      <c r="E43" s="5"/>
    </row>
    <row r="44" spans="1:5" ht="12.75">
      <c r="A44" s="5" t="s">
        <v>50</v>
      </c>
      <c r="B44" s="6"/>
      <c r="C44" s="5"/>
      <c r="D44" s="5"/>
      <c r="E44" s="5"/>
    </row>
    <row r="45" spans="1:5" ht="12.75">
      <c r="A45" s="5" t="s">
        <v>66</v>
      </c>
      <c r="B45" s="6" t="s">
        <v>30</v>
      </c>
      <c r="C45" s="5">
        <v>40</v>
      </c>
      <c r="D45" s="7">
        <v>3</v>
      </c>
      <c r="E45" s="7">
        <f>(C45*D45)</f>
        <v>120</v>
      </c>
    </row>
    <row r="46" spans="1:5" ht="12.75">
      <c r="A46" s="5" t="s">
        <v>482</v>
      </c>
      <c r="B46" s="6"/>
      <c r="C46" s="5"/>
      <c r="D46" s="7"/>
      <c r="E46" s="7"/>
    </row>
    <row r="47" spans="1:5" ht="12.75">
      <c r="A47" s="5" t="s">
        <v>452</v>
      </c>
      <c r="B47" s="6" t="s">
        <v>30</v>
      </c>
      <c r="C47" s="5">
        <v>190</v>
      </c>
      <c r="D47" s="7">
        <v>1.8</v>
      </c>
      <c r="E47" s="7">
        <f>(C47*D47)</f>
        <v>342</v>
      </c>
    </row>
    <row r="48" spans="1:5" ht="12.75">
      <c r="A48" s="5" t="s">
        <v>374</v>
      </c>
      <c r="B48" s="6" t="s">
        <v>30</v>
      </c>
      <c r="C48" s="5">
        <v>90</v>
      </c>
      <c r="D48" s="7">
        <v>2.04</v>
      </c>
      <c r="E48" s="7">
        <f>(C48*D48)</f>
        <v>183.6</v>
      </c>
    </row>
    <row r="49" spans="1:5" ht="12.75">
      <c r="A49" s="5" t="s">
        <v>29</v>
      </c>
      <c r="B49" s="6" t="s">
        <v>30</v>
      </c>
      <c r="C49" s="5">
        <v>35</v>
      </c>
      <c r="D49" s="7">
        <v>1.96</v>
      </c>
      <c r="E49" s="7">
        <f>(C49*D49)</f>
        <v>68.6</v>
      </c>
    </row>
    <row r="50" spans="1:5" ht="12.75">
      <c r="A50" s="5" t="s">
        <v>136</v>
      </c>
      <c r="B50" s="11"/>
      <c r="C50" s="5"/>
      <c r="D50" s="7"/>
      <c r="E50" s="7"/>
    </row>
    <row r="51" spans="1:5" ht="12.75">
      <c r="A51" s="5" t="s">
        <v>477</v>
      </c>
      <c r="B51" s="6" t="s">
        <v>31</v>
      </c>
      <c r="C51" s="5">
        <v>1</v>
      </c>
      <c r="D51" s="7">
        <v>50</v>
      </c>
      <c r="E51" s="7">
        <f>(C51*D51)</f>
        <v>50</v>
      </c>
    </row>
    <row r="52" spans="1:5" ht="12.75">
      <c r="A52" s="5" t="s">
        <v>401</v>
      </c>
      <c r="B52" s="6" t="s">
        <v>30</v>
      </c>
      <c r="C52" s="5">
        <v>0.06</v>
      </c>
      <c r="D52" s="7">
        <v>140</v>
      </c>
      <c r="E52" s="7">
        <f>(C52*D52)</f>
        <v>8.4</v>
      </c>
    </row>
    <row r="53" spans="1:5" ht="12.75">
      <c r="A53" s="5" t="s">
        <v>480</v>
      </c>
      <c r="B53" s="6" t="s">
        <v>30</v>
      </c>
      <c r="C53" s="5">
        <v>1</v>
      </c>
      <c r="D53" s="7">
        <v>30</v>
      </c>
      <c r="E53" s="7">
        <f>(C53*D53)</f>
        <v>30</v>
      </c>
    </row>
    <row r="54" spans="1:5" ht="12.75">
      <c r="A54" s="5" t="s">
        <v>298</v>
      </c>
      <c r="B54" s="6" t="s">
        <v>30</v>
      </c>
      <c r="C54" s="5">
        <v>2</v>
      </c>
      <c r="D54" s="7">
        <v>25</v>
      </c>
      <c r="E54" s="7">
        <f>(C54*D54)</f>
        <v>50</v>
      </c>
    </row>
    <row r="55" spans="1:5" ht="12.75">
      <c r="A55" s="5" t="s">
        <v>405</v>
      </c>
      <c r="B55" s="6" t="s">
        <v>31</v>
      </c>
      <c r="C55" s="5">
        <v>0.5</v>
      </c>
      <c r="D55" s="7">
        <v>20</v>
      </c>
      <c r="E55" s="7">
        <f>(C55*D55)</f>
        <v>10</v>
      </c>
    </row>
    <row r="56" spans="1:5" ht="12.75">
      <c r="A56" s="19" t="s">
        <v>34</v>
      </c>
      <c r="B56" s="20"/>
      <c r="C56" s="19"/>
      <c r="D56" s="19"/>
      <c r="E56" s="21">
        <f>SUM(E45:E55)</f>
        <v>862.6</v>
      </c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31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 t="s">
        <v>32</v>
      </c>
      <c r="B67" s="6"/>
      <c r="C67" s="5"/>
      <c r="D67" s="5"/>
      <c r="E67" s="5"/>
    </row>
    <row r="68" spans="1:5" ht="12.75">
      <c r="A68" s="5" t="s">
        <v>77</v>
      </c>
      <c r="B68" s="6"/>
      <c r="C68" s="5"/>
      <c r="D68" s="5"/>
      <c r="E68" s="5">
        <f>(E35+E42+E56)*10/100</f>
        <v>378.96</v>
      </c>
    </row>
    <row r="69" spans="1:5" ht="12.75">
      <c r="A69" s="19" t="s">
        <v>35</v>
      </c>
      <c r="B69" s="20"/>
      <c r="C69" s="19"/>
      <c r="D69" s="19"/>
      <c r="E69" s="19">
        <f>(E68)</f>
        <v>378.96</v>
      </c>
    </row>
    <row r="70" spans="1:5" ht="12.75">
      <c r="A70" s="1" t="s">
        <v>36</v>
      </c>
      <c r="B70" s="8"/>
      <c r="C70" s="1"/>
      <c r="D70" s="1"/>
      <c r="E70" s="9">
        <f>(E35+E42+E56+E69)</f>
        <v>4168.5599999999995</v>
      </c>
    </row>
    <row r="71" spans="1:5" ht="12.75">
      <c r="A71" s="5"/>
      <c r="B71" s="6"/>
      <c r="C71" s="5"/>
      <c r="D71" s="5"/>
      <c r="E71" s="5"/>
    </row>
    <row r="72" spans="1:5" ht="12.75">
      <c r="A72" s="5" t="s">
        <v>37</v>
      </c>
      <c r="B72" s="6"/>
      <c r="C72" s="5"/>
      <c r="D72" s="5"/>
      <c r="E72" s="5"/>
    </row>
    <row r="73" spans="1:5" ht="12.75">
      <c r="A73" s="5" t="s">
        <v>486</v>
      </c>
      <c r="B73" s="6"/>
      <c r="C73" s="5"/>
      <c r="D73" s="5"/>
      <c r="E73" s="7">
        <f>(E70)*1.92*9/100</f>
        <v>720.3271679999999</v>
      </c>
    </row>
    <row r="74" spans="1:5" ht="12.75">
      <c r="A74" s="1" t="s">
        <v>38</v>
      </c>
      <c r="B74" s="8"/>
      <c r="C74" s="1"/>
      <c r="D74" s="1"/>
      <c r="E74" s="9">
        <f>(E73)</f>
        <v>720.3271679999999</v>
      </c>
    </row>
    <row r="75" spans="1:5" ht="12.75">
      <c r="A75" s="5"/>
      <c r="B75" s="6"/>
      <c r="C75" s="5"/>
      <c r="D75" s="5"/>
      <c r="E75" s="5"/>
    </row>
    <row r="76" spans="1:5" ht="15.75">
      <c r="A76" s="2" t="s">
        <v>82</v>
      </c>
      <c r="B76" s="10"/>
      <c r="C76" s="2"/>
      <c r="D76" s="2"/>
      <c r="E76" s="13">
        <f>(E70+E74)</f>
        <v>4888.887167999999</v>
      </c>
    </row>
    <row r="77" spans="1:5" ht="12.75">
      <c r="A77" s="5"/>
      <c r="B77" s="6"/>
      <c r="C77" s="5"/>
      <c r="D77" s="5"/>
      <c r="E77" s="5"/>
    </row>
    <row r="78" spans="1:5" ht="12.75">
      <c r="A78" s="5" t="s">
        <v>84</v>
      </c>
      <c r="B78" s="6"/>
      <c r="C78" s="5"/>
      <c r="D78" s="5"/>
      <c r="E78" s="5"/>
    </row>
    <row r="79" spans="1:5" ht="12.75">
      <c r="A79" s="5" t="s">
        <v>53</v>
      </c>
      <c r="B79" s="6"/>
      <c r="C79" s="5"/>
      <c r="D79" s="5"/>
      <c r="E79" s="5">
        <v>2800</v>
      </c>
    </row>
    <row r="80" spans="1:5" ht="12.75">
      <c r="A80" s="5" t="s">
        <v>52</v>
      </c>
      <c r="B80" s="6"/>
      <c r="C80" s="5"/>
      <c r="D80" s="5"/>
      <c r="E80" s="7">
        <v>2.35</v>
      </c>
    </row>
    <row r="81" spans="1:5" ht="12.75">
      <c r="A81" s="5" t="s">
        <v>51</v>
      </c>
      <c r="B81" s="6"/>
      <c r="C81" s="5"/>
      <c r="D81" s="5"/>
      <c r="E81" s="7">
        <f>(E79*E80)</f>
        <v>6580</v>
      </c>
    </row>
    <row r="82" spans="1:5" ht="12.75">
      <c r="A82" s="5"/>
      <c r="B82" s="6"/>
      <c r="C82" s="5"/>
      <c r="D82" s="5"/>
      <c r="E82" s="7"/>
    </row>
    <row r="83" spans="1:5" ht="12.75">
      <c r="A83" s="5" t="s">
        <v>85</v>
      </c>
      <c r="B83" s="6"/>
      <c r="C83" s="5"/>
      <c r="D83" s="5"/>
      <c r="E83" s="7"/>
    </row>
    <row r="84" spans="1:5" ht="12.75">
      <c r="A84" s="5" t="s">
        <v>54</v>
      </c>
      <c r="B84" s="6" t="s">
        <v>30</v>
      </c>
      <c r="C84" s="5">
        <f>(E79)*5/100</f>
        <v>140</v>
      </c>
      <c r="D84" s="5"/>
      <c r="E84" s="7">
        <f>SUM(C84*E80)</f>
        <v>329</v>
      </c>
    </row>
    <row r="85" spans="1:5" ht="12.75">
      <c r="A85" s="5" t="s">
        <v>55</v>
      </c>
      <c r="B85" s="6" t="s">
        <v>30</v>
      </c>
      <c r="C85" s="5">
        <f>(E79)*95/100</f>
        <v>2660</v>
      </c>
      <c r="D85" s="5"/>
      <c r="E85" s="7">
        <f>(C85*E80)</f>
        <v>6251</v>
      </c>
    </row>
    <row r="86" spans="1:5" ht="12.75">
      <c r="A86" s="5" t="s">
        <v>56</v>
      </c>
      <c r="B86" s="6"/>
      <c r="C86" s="5"/>
      <c r="D86" s="5"/>
      <c r="E86" s="7">
        <f>(E85-E76)</f>
        <v>1362.1128320000007</v>
      </c>
    </row>
    <row r="87" spans="1:5" ht="12.75">
      <c r="A87" s="5"/>
      <c r="B87" s="6"/>
      <c r="C87" s="5"/>
      <c r="D87" s="5"/>
      <c r="E87" s="7"/>
    </row>
    <row r="88" spans="1:5" ht="12.75">
      <c r="A88" s="5" t="s">
        <v>86</v>
      </c>
      <c r="B88" s="6"/>
      <c r="C88" s="5"/>
      <c r="D88" s="5"/>
      <c r="E88" s="7"/>
    </row>
    <row r="89" spans="1:5" ht="12.75">
      <c r="A89" s="5" t="s">
        <v>57</v>
      </c>
      <c r="B89" s="6"/>
      <c r="C89" s="5"/>
      <c r="D89" s="5"/>
      <c r="E89" s="7">
        <f>(E81)</f>
        <v>6580</v>
      </c>
    </row>
    <row r="90" spans="1:5" ht="12.75">
      <c r="A90" s="5" t="s">
        <v>58</v>
      </c>
      <c r="B90" s="6"/>
      <c r="C90" s="5"/>
      <c r="D90" s="5"/>
      <c r="E90" s="7">
        <f>(E76)</f>
        <v>4888.887167999999</v>
      </c>
    </row>
    <row r="91" spans="1:5" ht="12.75">
      <c r="A91" s="5" t="s">
        <v>59</v>
      </c>
      <c r="B91" s="6"/>
      <c r="C91" s="5"/>
      <c r="D91" s="5"/>
      <c r="E91" s="7">
        <f>(E89-E90)</f>
        <v>1691.1128320000007</v>
      </c>
    </row>
    <row r="92" spans="1:5" ht="12.75">
      <c r="A92" s="5" t="s">
        <v>60</v>
      </c>
      <c r="B92" s="6"/>
      <c r="C92" s="5"/>
      <c r="D92" s="5"/>
      <c r="E92" s="7">
        <v>2.35</v>
      </c>
    </row>
    <row r="93" spans="1:5" ht="12.75">
      <c r="A93" s="5" t="s">
        <v>61</v>
      </c>
      <c r="B93" s="6"/>
      <c r="C93" s="5"/>
      <c r="D93" s="5"/>
      <c r="E93" s="7">
        <f>(E76/E79)</f>
        <v>1.7460311314285712</v>
      </c>
    </row>
    <row r="94" spans="1:5" ht="12.75">
      <c r="A94" s="5" t="s">
        <v>62</v>
      </c>
      <c r="B94" s="6"/>
      <c r="C94" s="5"/>
      <c r="D94" s="5"/>
      <c r="E94" s="7">
        <f>(E92-E93)</f>
        <v>0.6039688685714288</v>
      </c>
    </row>
    <row r="95" spans="1:5" ht="12.75">
      <c r="A95" s="5" t="s">
        <v>63</v>
      </c>
      <c r="B95" s="6"/>
      <c r="C95" s="5"/>
      <c r="D95" s="5"/>
      <c r="E95" s="7">
        <f>(E86)</f>
        <v>1362.1128320000007</v>
      </c>
    </row>
    <row r="96" spans="1:5" ht="12.75">
      <c r="A96" s="5" t="s">
        <v>64</v>
      </c>
      <c r="B96" s="6"/>
      <c r="C96" s="5"/>
      <c r="D96" s="5"/>
      <c r="E96" s="12">
        <f>(E95/E90)*100</f>
        <v>27.861408643579498</v>
      </c>
    </row>
    <row r="97" spans="1:5" ht="12.75">
      <c r="A97" s="5"/>
      <c r="B97" s="6"/>
      <c r="C97" s="5"/>
      <c r="D97" s="5"/>
      <c r="E97" s="12"/>
    </row>
    <row r="98" spans="1:5" ht="12.75">
      <c r="A98" s="5" t="s">
        <v>499</v>
      </c>
      <c r="B98" s="6"/>
      <c r="C98" s="5"/>
      <c r="D98" s="5"/>
      <c r="E98" s="5"/>
    </row>
    <row r="99" spans="1:5" ht="12.75">
      <c r="A99" s="5" t="s">
        <v>498</v>
      </c>
      <c r="B99" s="6"/>
      <c r="C99" s="5"/>
      <c r="D99" s="5"/>
      <c r="E99" s="5"/>
    </row>
    <row r="100" spans="1:5" ht="12.75">
      <c r="A100" s="5" t="s">
        <v>473</v>
      </c>
      <c r="B100" s="6"/>
      <c r="C100" s="5"/>
      <c r="D100" s="5"/>
      <c r="E100" s="5"/>
    </row>
    <row r="101" spans="1:5" ht="12.75">
      <c r="A101" s="5" t="s">
        <v>65</v>
      </c>
      <c r="B101" s="6"/>
      <c r="C101" s="5"/>
      <c r="D101" s="5"/>
      <c r="E101" s="5"/>
    </row>
    <row r="102" spans="1:5" ht="12.75">
      <c r="A102" s="5"/>
      <c r="B102" s="6"/>
      <c r="C102" s="5"/>
      <c r="D102" s="5"/>
      <c r="E102" s="5"/>
    </row>
    <row r="103" spans="1:5" ht="12.75">
      <c r="A103" s="5" t="s">
        <v>442</v>
      </c>
      <c r="B103" s="6"/>
      <c r="C103" s="5"/>
      <c r="D103" s="5"/>
      <c r="E103" s="5"/>
    </row>
    <row r="104" spans="1:5" ht="12.75">
      <c r="A104" s="5" t="s">
        <v>443</v>
      </c>
      <c r="B104" s="6"/>
      <c r="C104" s="5"/>
      <c r="D104" s="5"/>
      <c r="E104" s="5"/>
    </row>
    <row r="105" spans="1:2" ht="12.75">
      <c r="A105" t="s">
        <v>446</v>
      </c>
      <c r="B105" s="4"/>
    </row>
    <row r="106" spans="1:2" ht="12.75">
      <c r="A106" t="s">
        <v>490</v>
      </c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367</v>
      </c>
      <c r="B1" s="3"/>
      <c r="C1" s="3"/>
      <c r="F1">
        <v>32</v>
      </c>
    </row>
    <row r="2" spans="1:3" ht="12.75">
      <c r="A2" s="22" t="s">
        <v>471</v>
      </c>
      <c r="B2" s="3"/>
      <c r="C2" s="3"/>
    </row>
    <row r="4" spans="1:5" ht="15.75">
      <c r="A4" s="30" t="s">
        <v>121</v>
      </c>
      <c r="B4" s="30"/>
      <c r="C4" s="30"/>
      <c r="D4" s="30"/>
      <c r="E4" s="30"/>
    </row>
    <row r="5" spans="1:5" ht="15.75">
      <c r="A5" s="10"/>
      <c r="B5" s="10"/>
      <c r="C5" s="10"/>
      <c r="D5" s="10"/>
      <c r="E5" s="10"/>
    </row>
    <row r="6" spans="1:5" ht="12.75">
      <c r="A6" s="1" t="s">
        <v>22</v>
      </c>
      <c r="B6" s="1" t="s">
        <v>122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124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12</v>
      </c>
      <c r="B21" s="6" t="s">
        <v>21</v>
      </c>
      <c r="C21" s="5">
        <v>2</v>
      </c>
      <c r="D21" s="7">
        <v>25</v>
      </c>
      <c r="E21" s="7">
        <f>(C21*D21)</f>
        <v>50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75</v>
      </c>
      <c r="B23" s="6" t="s">
        <v>21</v>
      </c>
      <c r="C23" s="5">
        <v>10</v>
      </c>
      <c r="D23" s="7">
        <v>25</v>
      </c>
      <c r="E23" s="7">
        <f>(C23*D23)</f>
        <v>250</v>
      </c>
    </row>
    <row r="24" spans="1:5" ht="12.75">
      <c r="A24" s="5" t="s">
        <v>43</v>
      </c>
      <c r="B24" s="6"/>
      <c r="C24" s="5"/>
      <c r="D24" s="7"/>
      <c r="E24" s="7"/>
    </row>
    <row r="25" spans="1:5" ht="12.75">
      <c r="A25" s="5" t="s">
        <v>230</v>
      </c>
      <c r="B25" s="6" t="s">
        <v>21</v>
      </c>
      <c r="C25" s="5">
        <v>3</v>
      </c>
      <c r="D25" s="7">
        <v>25</v>
      </c>
      <c r="E25" s="7">
        <f>(C25*D25)</f>
        <v>75</v>
      </c>
    </row>
    <row r="26" spans="1:5" ht="12.75">
      <c r="A26" s="5" t="s">
        <v>173</v>
      </c>
      <c r="B26" s="6" t="s">
        <v>21</v>
      </c>
      <c r="C26" s="5">
        <v>12</v>
      </c>
      <c r="D26" s="7">
        <v>25</v>
      </c>
      <c r="E26" s="7">
        <f>(C26*D26)</f>
        <v>300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126</v>
      </c>
      <c r="B28" s="6" t="s">
        <v>21</v>
      </c>
      <c r="C28" s="5">
        <v>20</v>
      </c>
      <c r="D28" s="7">
        <v>25</v>
      </c>
      <c r="E28" s="7">
        <f>(C28*D28)</f>
        <v>500</v>
      </c>
    </row>
    <row r="29" spans="1:5" ht="12.75">
      <c r="A29" s="5" t="s">
        <v>17</v>
      </c>
      <c r="B29" s="6" t="s">
        <v>21</v>
      </c>
      <c r="C29" s="5">
        <v>12</v>
      </c>
      <c r="D29" s="7">
        <v>25</v>
      </c>
      <c r="E29" s="7">
        <f>(C29*D29)</f>
        <v>300</v>
      </c>
    </row>
    <row r="30" spans="1:5" ht="12.75">
      <c r="A30" s="5" t="s">
        <v>45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6</v>
      </c>
      <c r="D31" s="7">
        <v>25</v>
      </c>
      <c r="E31" s="7">
        <f>(C31*D31)</f>
        <v>150</v>
      </c>
    </row>
    <row r="32" spans="1:5" ht="12.75">
      <c r="A32" s="5" t="s">
        <v>46</v>
      </c>
      <c r="B32" s="6"/>
      <c r="C32" s="5"/>
      <c r="D32" s="7"/>
      <c r="E32" s="7"/>
    </row>
    <row r="33" spans="1:5" ht="12.75">
      <c r="A33" s="5" t="s">
        <v>127</v>
      </c>
      <c r="B33" s="6" t="s">
        <v>21</v>
      </c>
      <c r="C33" s="5">
        <v>25</v>
      </c>
      <c r="D33" s="7">
        <v>25</v>
      </c>
      <c r="E33" s="7">
        <f>(C33*D33)</f>
        <v>625</v>
      </c>
    </row>
    <row r="34" spans="1:5" ht="12.75">
      <c r="A34" s="5" t="s">
        <v>128</v>
      </c>
      <c r="B34" s="6" t="s">
        <v>21</v>
      </c>
      <c r="C34" s="5">
        <v>15</v>
      </c>
      <c r="D34" s="7">
        <v>25</v>
      </c>
      <c r="E34" s="7">
        <f>(C34*D34)</f>
        <v>375</v>
      </c>
    </row>
    <row r="35" spans="1:5" ht="12.75">
      <c r="A35" s="5" t="s">
        <v>129</v>
      </c>
      <c r="B35" s="6" t="s">
        <v>21</v>
      </c>
      <c r="C35" s="5">
        <v>4</v>
      </c>
      <c r="D35" s="7">
        <v>25</v>
      </c>
      <c r="E35" s="7">
        <f>(C35*D35)</f>
        <v>100</v>
      </c>
    </row>
    <row r="36" spans="1:5" ht="12.75">
      <c r="A36" s="5" t="s">
        <v>177</v>
      </c>
      <c r="B36" s="6" t="s">
        <v>21</v>
      </c>
      <c r="C36" s="5">
        <v>3</v>
      </c>
      <c r="D36" s="7">
        <v>25</v>
      </c>
      <c r="E36" s="7">
        <f>(C36*D36)</f>
        <v>75</v>
      </c>
    </row>
    <row r="37" spans="1:5" ht="12.75">
      <c r="A37" s="19" t="s">
        <v>33</v>
      </c>
      <c r="B37" s="20"/>
      <c r="C37" s="19">
        <f>SUM(C20:C36)</f>
        <v>116</v>
      </c>
      <c r="D37" s="19"/>
      <c r="E37" s="21">
        <f>SUM(E20:E36)</f>
        <v>2900</v>
      </c>
    </row>
    <row r="38" spans="1:5" ht="12.75">
      <c r="A38" s="5"/>
      <c r="B38" s="6"/>
      <c r="C38" s="5"/>
      <c r="D38" s="5"/>
      <c r="E38" s="5"/>
    </row>
    <row r="39" spans="1:5" ht="12.75">
      <c r="A39" s="5" t="s">
        <v>130</v>
      </c>
      <c r="B39" s="6"/>
      <c r="C39" s="5"/>
      <c r="D39" s="5"/>
      <c r="E39" s="5"/>
    </row>
    <row r="40" spans="1:5" ht="12.75">
      <c r="A40" s="5" t="s">
        <v>47</v>
      </c>
      <c r="B40" s="6" t="s">
        <v>131</v>
      </c>
      <c r="C40" s="5">
        <v>4</v>
      </c>
      <c r="D40" s="7">
        <v>76</v>
      </c>
      <c r="E40" s="7">
        <f>(C40*D40)</f>
        <v>304</v>
      </c>
    </row>
    <row r="41" spans="1:5" ht="12.75">
      <c r="A41" s="5" t="s">
        <v>132</v>
      </c>
      <c r="B41" s="6" t="s">
        <v>131</v>
      </c>
      <c r="C41" s="5">
        <v>1</v>
      </c>
      <c r="D41" s="7">
        <v>76</v>
      </c>
      <c r="E41" s="7">
        <f>(C41*D41)</f>
        <v>76</v>
      </c>
    </row>
    <row r="42" spans="1:5" ht="12.75">
      <c r="A42" s="5" t="s">
        <v>133</v>
      </c>
      <c r="B42" s="6" t="s">
        <v>131</v>
      </c>
      <c r="C42" s="5">
        <v>2</v>
      </c>
      <c r="D42" s="7">
        <v>76</v>
      </c>
      <c r="E42" s="7">
        <f>(C42*D42)</f>
        <v>152</v>
      </c>
    </row>
    <row r="43" spans="1:5" ht="12.75">
      <c r="A43" s="19" t="s">
        <v>134</v>
      </c>
      <c r="B43" s="20"/>
      <c r="C43" s="19">
        <f>SUM(C40:C42)</f>
        <v>7</v>
      </c>
      <c r="D43" s="19"/>
      <c r="E43" s="21">
        <f>SUM(E40:E42)</f>
        <v>532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50</v>
      </c>
      <c r="B45" s="6"/>
      <c r="C45" s="5" t="s">
        <v>331</v>
      </c>
      <c r="D45" s="5"/>
      <c r="E45" s="5"/>
    </row>
    <row r="46" spans="1:5" ht="12.75">
      <c r="A46" s="5" t="s">
        <v>66</v>
      </c>
      <c r="B46" s="6" t="s">
        <v>30</v>
      </c>
      <c r="C46" s="5">
        <v>25</v>
      </c>
      <c r="D46" s="7">
        <v>12</v>
      </c>
      <c r="E46" s="7">
        <f>(C46*D46)</f>
        <v>300</v>
      </c>
    </row>
    <row r="47" spans="1:5" ht="12.75">
      <c r="A47" s="5" t="s">
        <v>135</v>
      </c>
      <c r="B47" s="6"/>
      <c r="C47" s="5"/>
      <c r="D47" s="7"/>
      <c r="E47" s="7"/>
    </row>
    <row r="48" spans="1:5" ht="12.75">
      <c r="A48" s="5" t="s">
        <v>452</v>
      </c>
      <c r="B48" s="6" t="s">
        <v>30</v>
      </c>
      <c r="C48" s="5">
        <v>370</v>
      </c>
      <c r="D48" s="7">
        <v>1.8</v>
      </c>
      <c r="E48" s="7">
        <f>(C48*D48)</f>
        <v>666</v>
      </c>
    </row>
    <row r="49" spans="1:5" ht="12.75">
      <c r="A49" s="5" t="s">
        <v>374</v>
      </c>
      <c r="B49" s="6" t="s">
        <v>30</v>
      </c>
      <c r="C49" s="5">
        <v>200</v>
      </c>
      <c r="D49" s="7">
        <v>2.04</v>
      </c>
      <c r="E49" s="7">
        <f>(C49*D49)</f>
        <v>408</v>
      </c>
    </row>
    <row r="50" spans="1:5" ht="12.75">
      <c r="A50" s="5" t="s">
        <v>29</v>
      </c>
      <c r="B50" s="6" t="s">
        <v>30</v>
      </c>
      <c r="C50" s="5">
        <v>135</v>
      </c>
      <c r="D50" s="7">
        <v>1.96</v>
      </c>
      <c r="E50" s="7">
        <f>(C50*D50)</f>
        <v>264.6</v>
      </c>
    </row>
    <row r="51" spans="1:5" ht="12.75">
      <c r="A51" s="5" t="s">
        <v>439</v>
      </c>
      <c r="B51" s="6" t="s">
        <v>30</v>
      </c>
      <c r="C51" s="5">
        <v>3000</v>
      </c>
      <c r="D51" s="7">
        <v>0.5</v>
      </c>
      <c r="E51" s="7">
        <f>(C51*D51)</f>
        <v>1500</v>
      </c>
    </row>
    <row r="52" spans="1:5" ht="12.75">
      <c r="A52" s="5" t="s">
        <v>39</v>
      </c>
      <c r="B52" s="11"/>
      <c r="C52" s="5"/>
      <c r="D52" s="7"/>
      <c r="E52" s="7"/>
    </row>
    <row r="53" spans="1:5" ht="12.75">
      <c r="A53" s="5" t="s">
        <v>406</v>
      </c>
      <c r="B53" s="6" t="s">
        <v>31</v>
      </c>
      <c r="C53" s="5">
        <v>1</v>
      </c>
      <c r="D53" s="7">
        <v>70</v>
      </c>
      <c r="E53" s="7">
        <f>(C53*D53)</f>
        <v>70</v>
      </c>
    </row>
    <row r="54" spans="1:5" ht="12.75">
      <c r="A54" s="5" t="s">
        <v>409</v>
      </c>
      <c r="B54" s="6" t="s">
        <v>31</v>
      </c>
      <c r="C54" s="5">
        <v>2</v>
      </c>
      <c r="D54" s="7">
        <v>30</v>
      </c>
      <c r="E54" s="7">
        <f>(C54*D54)</f>
        <v>60</v>
      </c>
    </row>
    <row r="55" spans="1:5" ht="12.75">
      <c r="A55" s="5" t="s">
        <v>477</v>
      </c>
      <c r="B55" s="6" t="s">
        <v>31</v>
      </c>
      <c r="C55" s="5">
        <v>1</v>
      </c>
      <c r="D55" s="7">
        <v>50</v>
      </c>
      <c r="E55" s="7">
        <f>(C55*D55)</f>
        <v>50</v>
      </c>
    </row>
    <row r="56" spans="1:5" ht="12.75">
      <c r="A56" s="5" t="s">
        <v>137</v>
      </c>
      <c r="B56" s="6" t="s">
        <v>30</v>
      </c>
      <c r="C56" s="5">
        <v>1</v>
      </c>
      <c r="D56" s="7">
        <v>60</v>
      </c>
      <c r="E56" s="7">
        <f>(C56*D56)</f>
        <v>60</v>
      </c>
    </row>
    <row r="57" spans="1:5" ht="12.75">
      <c r="A57" s="5" t="s">
        <v>455</v>
      </c>
      <c r="B57" s="6" t="s">
        <v>31</v>
      </c>
      <c r="C57" s="5">
        <v>1</v>
      </c>
      <c r="D57" s="7">
        <v>25</v>
      </c>
      <c r="E57" s="7">
        <f>(C57*D57)</f>
        <v>25</v>
      </c>
    </row>
    <row r="58" spans="1:5" ht="12.75">
      <c r="A58" s="19" t="s">
        <v>34</v>
      </c>
      <c r="B58" s="20"/>
      <c r="C58" s="19"/>
      <c r="D58" s="19"/>
      <c r="E58" s="21">
        <f>SUM(E46:E57)</f>
        <v>3403.6</v>
      </c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33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(E37+E43+E58)*10/100</f>
        <v>683.56</v>
      </c>
    </row>
    <row r="70" spans="1:5" ht="12.75">
      <c r="A70" s="19" t="s">
        <v>35</v>
      </c>
      <c r="B70" s="20"/>
      <c r="C70" s="19"/>
      <c r="D70" s="19"/>
      <c r="E70" s="21">
        <f>(E69)</f>
        <v>683.56</v>
      </c>
    </row>
    <row r="71" spans="1:5" ht="12.75">
      <c r="A71" s="1" t="s">
        <v>36</v>
      </c>
      <c r="B71" s="8"/>
      <c r="C71" s="1"/>
      <c r="D71" s="1"/>
      <c r="E71" s="9">
        <f>(E37+E43+E58+E70)</f>
        <v>7519.16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491</v>
      </c>
      <c r="B74" s="6"/>
      <c r="C74" s="5"/>
      <c r="D74" s="5"/>
      <c r="E74" s="7">
        <f>(E71)*1.92*5/100</f>
        <v>721.8393599999998</v>
      </c>
    </row>
    <row r="75" spans="1:5" ht="12.75">
      <c r="A75" s="1" t="s">
        <v>38</v>
      </c>
      <c r="B75" s="8"/>
      <c r="C75" s="1"/>
      <c r="D75" s="1"/>
      <c r="E75" s="9">
        <f>(E74)</f>
        <v>721.8393599999998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8240.99936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10000</v>
      </c>
    </row>
    <row r="81" spans="1:5" ht="12.75">
      <c r="A81" s="5" t="s">
        <v>138</v>
      </c>
      <c r="B81" s="6"/>
      <c r="C81" s="5"/>
      <c r="D81" s="5"/>
      <c r="E81" s="5">
        <v>7000</v>
      </c>
    </row>
    <row r="82" spans="1:5" ht="12.75">
      <c r="A82" s="5" t="s">
        <v>139</v>
      </c>
      <c r="B82" s="6"/>
      <c r="C82" s="5"/>
      <c r="D82" s="5"/>
      <c r="E82" s="5">
        <v>3000</v>
      </c>
    </row>
    <row r="83" spans="1:5" ht="12.75">
      <c r="A83" s="5" t="s">
        <v>52</v>
      </c>
      <c r="B83" s="6"/>
      <c r="C83" s="5"/>
      <c r="D83" s="5"/>
      <c r="E83" s="7"/>
    </row>
    <row r="84" spans="1:6" ht="12.75">
      <c r="A84" s="5" t="s">
        <v>138</v>
      </c>
      <c r="B84" s="6"/>
      <c r="C84" s="5"/>
      <c r="D84" s="5"/>
      <c r="E84" s="7">
        <v>1.32</v>
      </c>
      <c r="F84" s="29"/>
    </row>
    <row r="85" spans="1:5" ht="12.75">
      <c r="A85" s="5" t="s">
        <v>139</v>
      </c>
      <c r="B85" s="6"/>
      <c r="C85" s="5"/>
      <c r="D85" s="5"/>
      <c r="E85" s="7">
        <v>0.6</v>
      </c>
    </row>
    <row r="86" spans="1:5" ht="12.75">
      <c r="A86" s="5"/>
      <c r="B86" s="6"/>
      <c r="C86" s="5"/>
      <c r="D86" s="5"/>
      <c r="E86" s="7"/>
    </row>
    <row r="87" spans="1:5" ht="12.75">
      <c r="A87" s="5" t="s">
        <v>51</v>
      </c>
      <c r="B87" s="6"/>
      <c r="C87" s="5"/>
      <c r="D87" s="5"/>
      <c r="E87" s="7">
        <f>(E81*E84)+(E82*E85)</f>
        <v>11040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85</v>
      </c>
      <c r="B89" s="6"/>
      <c r="C89" s="5"/>
      <c r="D89" s="5"/>
      <c r="E89" s="7"/>
    </row>
    <row r="90" spans="1:5" ht="12.75">
      <c r="A90" s="5" t="s">
        <v>54</v>
      </c>
      <c r="B90" s="6" t="s">
        <v>30</v>
      </c>
      <c r="C90" s="5">
        <f>(E80)*5/100</f>
        <v>500</v>
      </c>
      <c r="D90" s="5"/>
      <c r="E90" s="7">
        <f>(E91+E92)</f>
        <v>552</v>
      </c>
    </row>
    <row r="91" spans="1:5" ht="12.75">
      <c r="A91" s="5" t="s">
        <v>138</v>
      </c>
      <c r="B91" s="6" t="s">
        <v>30</v>
      </c>
      <c r="C91" s="5">
        <v>350</v>
      </c>
      <c r="D91" s="5"/>
      <c r="E91" s="7">
        <f>(C91*E84)</f>
        <v>462</v>
      </c>
    </row>
    <row r="92" spans="1:5" ht="12.75">
      <c r="A92" s="5" t="s">
        <v>139</v>
      </c>
      <c r="B92" s="6" t="s">
        <v>30</v>
      </c>
      <c r="C92" s="5">
        <v>150</v>
      </c>
      <c r="D92" s="5"/>
      <c r="E92" s="7">
        <f>(C92*E85)</f>
        <v>90</v>
      </c>
    </row>
    <row r="93" spans="1:5" ht="12.75">
      <c r="A93" s="5" t="s">
        <v>55</v>
      </c>
      <c r="B93" s="6" t="s">
        <v>30</v>
      </c>
      <c r="C93" s="5">
        <f>(E80)*95/100</f>
        <v>9500</v>
      </c>
      <c r="D93" s="5"/>
      <c r="E93" s="7">
        <f>(E94+E95)</f>
        <v>10488</v>
      </c>
    </row>
    <row r="94" spans="1:5" ht="12.75">
      <c r="A94" s="5" t="s">
        <v>138</v>
      </c>
      <c r="B94" s="6" t="s">
        <v>30</v>
      </c>
      <c r="C94" s="5">
        <f>(E81-C91)</f>
        <v>6650</v>
      </c>
      <c r="D94" s="5"/>
      <c r="E94" s="7">
        <f>(C94*E84)</f>
        <v>8778</v>
      </c>
    </row>
    <row r="95" spans="1:5" ht="12.75">
      <c r="A95" s="5" t="s">
        <v>139</v>
      </c>
      <c r="B95" s="6" t="s">
        <v>30</v>
      </c>
      <c r="C95" s="5">
        <f>(E82-C92)</f>
        <v>2850</v>
      </c>
      <c r="D95" s="5"/>
      <c r="E95" s="7">
        <f>(C95*E85)</f>
        <v>1710</v>
      </c>
    </row>
    <row r="96" spans="1:5" ht="12.75">
      <c r="A96" s="5" t="s">
        <v>56</v>
      </c>
      <c r="B96" s="6"/>
      <c r="C96" s="5"/>
      <c r="D96" s="5"/>
      <c r="E96" s="7">
        <f>(E93-E77)</f>
        <v>2247.00064</v>
      </c>
    </row>
    <row r="97" spans="1:5" ht="12.75">
      <c r="A97" s="5"/>
      <c r="B97" s="6"/>
      <c r="C97" s="5"/>
      <c r="D97" s="5"/>
      <c r="E97" s="7"/>
    </row>
    <row r="98" spans="1:5" ht="12.75">
      <c r="A98" s="5" t="s">
        <v>86</v>
      </c>
      <c r="B98" s="6"/>
      <c r="C98" s="5"/>
      <c r="D98" s="5"/>
      <c r="E98" s="7"/>
    </row>
    <row r="99" spans="1:5" ht="12.75">
      <c r="A99" s="5" t="s">
        <v>57</v>
      </c>
      <c r="B99" s="6"/>
      <c r="C99" s="5"/>
      <c r="D99" s="5"/>
      <c r="E99" s="7">
        <f>(E87)</f>
        <v>11040</v>
      </c>
    </row>
    <row r="100" spans="1:5" ht="12.75">
      <c r="A100" s="5" t="s">
        <v>58</v>
      </c>
      <c r="B100" s="6"/>
      <c r="C100" s="5"/>
      <c r="D100" s="5"/>
      <c r="E100" s="7">
        <f>(E77)</f>
        <v>8240.99936</v>
      </c>
    </row>
    <row r="101" spans="1:5" ht="12.75">
      <c r="A101" s="5" t="s">
        <v>59</v>
      </c>
      <c r="B101" s="6"/>
      <c r="C101" s="5"/>
      <c r="D101" s="5"/>
      <c r="E101" s="7">
        <f>(E99-E100)</f>
        <v>2799.00064</v>
      </c>
    </row>
    <row r="102" spans="1:5" ht="12.75">
      <c r="A102" s="5" t="s">
        <v>60</v>
      </c>
      <c r="B102" s="6"/>
      <c r="C102" s="5"/>
      <c r="D102" s="5"/>
      <c r="E102" s="7"/>
    </row>
    <row r="103" spans="1:5" ht="12.75">
      <c r="A103" s="5" t="s">
        <v>140</v>
      </c>
      <c r="B103" s="6"/>
      <c r="C103" s="5"/>
      <c r="D103" s="5"/>
      <c r="E103" s="7">
        <v>1.32</v>
      </c>
    </row>
    <row r="104" spans="1:5" ht="12.75">
      <c r="A104" s="5" t="s">
        <v>141</v>
      </c>
      <c r="B104" s="6"/>
      <c r="C104" s="5"/>
      <c r="D104" s="5"/>
      <c r="E104" s="7">
        <v>0.6</v>
      </c>
    </row>
    <row r="105" spans="1:5" ht="12.75">
      <c r="A105" s="5" t="s">
        <v>61</v>
      </c>
      <c r="B105" s="6"/>
      <c r="C105" s="5"/>
      <c r="D105" s="5"/>
      <c r="E105" s="7">
        <f>(E77/E80)</f>
        <v>0.824099936</v>
      </c>
    </row>
    <row r="106" spans="1:5" ht="12.75">
      <c r="A106" s="5" t="s">
        <v>62</v>
      </c>
      <c r="B106" s="6"/>
      <c r="C106" s="5"/>
      <c r="D106" s="5"/>
      <c r="E106" s="7"/>
    </row>
    <row r="107" spans="1:5" ht="12.75">
      <c r="A107" s="5" t="s">
        <v>140</v>
      </c>
      <c r="B107" s="6"/>
      <c r="C107" s="5"/>
      <c r="D107" s="5"/>
      <c r="E107" s="7">
        <f>(E103-E105)</f>
        <v>0.4959000640000001</v>
      </c>
    </row>
    <row r="108" spans="1:5" ht="12.75">
      <c r="A108" s="5" t="s">
        <v>141</v>
      </c>
      <c r="B108" s="6"/>
      <c r="C108" s="5"/>
      <c r="D108" s="5"/>
      <c r="E108" s="7">
        <f>(E104-E105)</f>
        <v>-0.224099936</v>
      </c>
    </row>
    <row r="109" spans="1:5" ht="12.75">
      <c r="A109" s="5" t="s">
        <v>63</v>
      </c>
      <c r="B109" s="6"/>
      <c r="C109" s="5"/>
      <c r="D109" s="5"/>
      <c r="E109" s="7">
        <f>(E96)</f>
        <v>2247.00064</v>
      </c>
    </row>
    <row r="110" spans="1:5" ht="12.75">
      <c r="A110" s="5" t="s">
        <v>64</v>
      </c>
      <c r="B110" s="6"/>
      <c r="C110" s="5"/>
      <c r="D110" s="5"/>
      <c r="E110" s="12">
        <f>(E109/E100)*100</f>
        <v>27.26611836552794</v>
      </c>
    </row>
    <row r="111" spans="1:5" ht="12.75">
      <c r="A111" s="5"/>
      <c r="B111" s="6"/>
      <c r="C111" s="5"/>
      <c r="D111" s="5"/>
      <c r="E111" s="12"/>
    </row>
    <row r="112" spans="1:5" ht="12.75">
      <c r="A112" s="5" t="s">
        <v>499</v>
      </c>
      <c r="B112" s="6"/>
      <c r="C112" s="5"/>
      <c r="D112" s="5"/>
      <c r="E112" s="5"/>
    </row>
    <row r="113" spans="1:5" ht="12.75">
      <c r="A113" s="5" t="s">
        <v>498</v>
      </c>
      <c r="B113" s="6"/>
      <c r="C113" s="5"/>
      <c r="D113" s="5"/>
      <c r="E113" s="5"/>
    </row>
    <row r="114" spans="1:5" ht="12.75">
      <c r="A114" s="5" t="s">
        <v>473</v>
      </c>
      <c r="B114" s="6"/>
      <c r="C114" s="5"/>
      <c r="D114" s="5"/>
      <c r="E114" s="5"/>
    </row>
    <row r="115" spans="1:5" ht="12.75">
      <c r="A115" s="5" t="s">
        <v>65</v>
      </c>
      <c r="B115" s="6"/>
      <c r="C115" s="5"/>
      <c r="D115" s="5"/>
      <c r="E115" s="5"/>
    </row>
    <row r="116" spans="1:5" ht="12.75">
      <c r="A116" s="5"/>
      <c r="B116" s="6"/>
      <c r="C116" s="5"/>
      <c r="D116" s="5"/>
      <c r="E116" s="5"/>
    </row>
    <row r="117" spans="1:5" ht="12.75">
      <c r="A117" s="5" t="s">
        <v>457</v>
      </c>
      <c r="B117" s="6"/>
      <c r="C117" s="5"/>
      <c r="D117" s="5"/>
      <c r="E117" s="5"/>
    </row>
    <row r="118" spans="1:5" ht="12.75">
      <c r="A118" s="5" t="s">
        <v>443</v>
      </c>
      <c r="B118" s="6"/>
      <c r="C118" s="5"/>
      <c r="D118" s="5"/>
      <c r="E118" s="5"/>
    </row>
    <row r="119" spans="1:5" ht="12.75">
      <c r="A119" s="5" t="s">
        <v>467</v>
      </c>
      <c r="B119" s="6"/>
      <c r="C119" s="5"/>
      <c r="D119" s="5"/>
      <c r="E119" s="5"/>
    </row>
    <row r="120" spans="1:2" ht="12.75">
      <c r="A120" t="s">
        <v>488</v>
      </c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70</v>
      </c>
    </row>
    <row r="2" spans="1:3" ht="12.75">
      <c r="A2" s="22" t="s">
        <v>471</v>
      </c>
      <c r="B2" s="3"/>
      <c r="C2" s="3"/>
    </row>
    <row r="4" spans="1:5" ht="15.75">
      <c r="A4" s="30" t="s">
        <v>270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271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20</v>
      </c>
      <c r="D20" s="7">
        <v>30</v>
      </c>
      <c r="E20" s="7">
        <f>(C20*D20)</f>
        <v>600</v>
      </c>
    </row>
    <row r="21" spans="1:5" ht="12.75">
      <c r="A21" s="5" t="s">
        <v>272</v>
      </c>
      <c r="B21" s="6" t="s">
        <v>21</v>
      </c>
      <c r="C21" s="5">
        <v>5</v>
      </c>
      <c r="D21" s="7">
        <v>30</v>
      </c>
      <c r="E21" s="7">
        <f>(C21*D21)</f>
        <v>150</v>
      </c>
    </row>
    <row r="22" spans="1:5" ht="12.75">
      <c r="A22" s="5" t="s">
        <v>96</v>
      </c>
      <c r="B22" s="6" t="s">
        <v>21</v>
      </c>
      <c r="C22" s="5">
        <v>8</v>
      </c>
      <c r="D22" s="7">
        <v>30</v>
      </c>
      <c r="E22" s="7">
        <f>(C22*D22)</f>
        <v>240</v>
      </c>
    </row>
    <row r="23" spans="1:5" ht="12.75">
      <c r="A23" s="5" t="s">
        <v>98</v>
      </c>
      <c r="B23" s="6"/>
      <c r="C23" s="5"/>
      <c r="D23" s="7"/>
      <c r="E23" s="7"/>
    </row>
    <row r="24" spans="1:5" ht="12.75">
      <c r="A24" s="5" t="s">
        <v>99</v>
      </c>
      <c r="B24" s="6" t="s">
        <v>21</v>
      </c>
      <c r="C24" s="5">
        <v>8</v>
      </c>
      <c r="D24" s="7">
        <v>30</v>
      </c>
      <c r="E24" s="7">
        <f>(C24*D24)</f>
        <v>240</v>
      </c>
    </row>
    <row r="25" spans="1:5" ht="12.75">
      <c r="A25" s="5" t="s">
        <v>174</v>
      </c>
      <c r="B25" s="6" t="s">
        <v>21</v>
      </c>
      <c r="C25" s="5">
        <v>1</v>
      </c>
      <c r="D25" s="7">
        <v>30</v>
      </c>
      <c r="E25" s="7">
        <f>(C25*D25)</f>
        <v>30</v>
      </c>
    </row>
    <row r="26" spans="1:5" ht="12.75">
      <c r="A26" s="5" t="s">
        <v>43</v>
      </c>
      <c r="B26" s="6"/>
      <c r="C26" s="5"/>
      <c r="D26" s="7"/>
      <c r="E26" s="7"/>
    </row>
    <row r="27" spans="1:5" ht="12.75">
      <c r="A27" s="5" t="s">
        <v>273</v>
      </c>
      <c r="B27" s="6" t="s">
        <v>21</v>
      </c>
      <c r="C27" s="5">
        <v>12</v>
      </c>
      <c r="D27" s="7">
        <v>30</v>
      </c>
      <c r="E27" s="7">
        <f>(C27*D27)</f>
        <v>360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161</v>
      </c>
      <c r="B29" s="6" t="s">
        <v>21</v>
      </c>
      <c r="C29" s="5">
        <v>30</v>
      </c>
      <c r="D29" s="7">
        <v>30</v>
      </c>
      <c r="E29" s="7">
        <f>(C29*D29)</f>
        <v>900</v>
      </c>
    </row>
    <row r="30" spans="1:5" ht="12.75">
      <c r="A30" s="5" t="s">
        <v>45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4</v>
      </c>
      <c r="D31" s="7">
        <v>30</v>
      </c>
      <c r="E31" s="7">
        <f>(C31*D31)</f>
        <v>120</v>
      </c>
    </row>
    <row r="32" spans="1:5" ht="12.75">
      <c r="A32" s="19" t="s">
        <v>33</v>
      </c>
      <c r="B32" s="20"/>
      <c r="C32" s="19">
        <f>SUM(C20:C31)</f>
        <v>88</v>
      </c>
      <c r="D32" s="19"/>
      <c r="E32" s="19">
        <f>SUM(E20:E31)</f>
        <v>2640</v>
      </c>
    </row>
    <row r="33" spans="1:5" ht="12.75">
      <c r="A33" s="5"/>
      <c r="B33" s="6"/>
      <c r="C33" s="5"/>
      <c r="D33" s="5"/>
      <c r="E33" s="5"/>
    </row>
    <row r="34" spans="1:5" ht="12.75">
      <c r="A34" s="5" t="s">
        <v>103</v>
      </c>
      <c r="B34" s="6"/>
      <c r="C34" s="5"/>
      <c r="D34" s="5"/>
      <c r="E34" s="5"/>
    </row>
    <row r="35" spans="1:5" ht="12.75">
      <c r="A35" s="5" t="s">
        <v>207</v>
      </c>
      <c r="B35" s="6" t="s">
        <v>105</v>
      </c>
      <c r="C35" s="5">
        <v>277</v>
      </c>
      <c r="D35" s="7">
        <v>4.5</v>
      </c>
      <c r="E35" s="7">
        <f>(C35*D35)</f>
        <v>1246.5</v>
      </c>
    </row>
    <row r="36" spans="1:5" ht="12.75">
      <c r="A36" s="5" t="s">
        <v>391</v>
      </c>
      <c r="B36" s="6"/>
      <c r="C36" s="5"/>
      <c r="D36" s="7"/>
      <c r="E36" s="7"/>
    </row>
    <row r="37" spans="1:5" ht="12.75">
      <c r="A37" s="5" t="s">
        <v>28</v>
      </c>
      <c r="B37" s="6" t="s">
        <v>30</v>
      </c>
      <c r="C37" s="5">
        <v>160</v>
      </c>
      <c r="D37" s="7">
        <v>1.64</v>
      </c>
      <c r="E37" s="7">
        <f>(C37*D37)</f>
        <v>262.4</v>
      </c>
    </row>
    <row r="38" spans="1:5" ht="12.75">
      <c r="A38" s="5" t="s">
        <v>374</v>
      </c>
      <c r="B38" s="6" t="s">
        <v>30</v>
      </c>
      <c r="C38" s="5">
        <v>85</v>
      </c>
      <c r="D38" s="7">
        <v>2.04</v>
      </c>
      <c r="E38" s="7">
        <f>(C38*D38)</f>
        <v>173.4</v>
      </c>
    </row>
    <row r="39" spans="1:5" ht="12.75">
      <c r="A39" s="5" t="s">
        <v>29</v>
      </c>
      <c r="B39" s="6" t="s">
        <v>30</v>
      </c>
      <c r="C39" s="5">
        <v>135</v>
      </c>
      <c r="D39" s="7">
        <v>1.96</v>
      </c>
      <c r="E39" s="7">
        <f>(C39*D39)</f>
        <v>264.6</v>
      </c>
    </row>
    <row r="40" spans="1:5" ht="12.75">
      <c r="A40" s="5" t="s">
        <v>274</v>
      </c>
      <c r="B40" s="6" t="s">
        <v>30</v>
      </c>
      <c r="C40" s="5">
        <v>15</v>
      </c>
      <c r="D40" s="7">
        <v>25</v>
      </c>
      <c r="E40" s="7">
        <f>(C40*D40)</f>
        <v>375</v>
      </c>
    </row>
    <row r="41" spans="1:5" ht="12.75">
      <c r="A41" s="5" t="s">
        <v>107</v>
      </c>
      <c r="B41" s="11"/>
      <c r="C41" s="5"/>
      <c r="D41" s="7"/>
      <c r="E41" s="7"/>
    </row>
    <row r="42" spans="1:5" ht="12.75">
      <c r="A42" s="5" t="s">
        <v>419</v>
      </c>
      <c r="B42" s="6" t="s">
        <v>31</v>
      </c>
      <c r="C42" s="5">
        <v>1</v>
      </c>
      <c r="D42" s="7">
        <v>100</v>
      </c>
      <c r="E42" s="7">
        <f>(C42*D42)</f>
        <v>100</v>
      </c>
    </row>
    <row r="43" spans="1:5" ht="12.75">
      <c r="A43" s="5" t="s">
        <v>396</v>
      </c>
      <c r="B43" s="6" t="s">
        <v>31</v>
      </c>
      <c r="C43" s="5">
        <v>0.5</v>
      </c>
      <c r="D43" s="7">
        <v>20</v>
      </c>
      <c r="E43" s="7">
        <f>(C43*D43)</f>
        <v>10</v>
      </c>
    </row>
    <row r="44" spans="1:5" ht="12.75">
      <c r="A44" s="19" t="s">
        <v>34</v>
      </c>
      <c r="B44" s="20"/>
      <c r="C44" s="19"/>
      <c r="D44" s="19"/>
      <c r="E44" s="21">
        <f>SUM(E35:E43)</f>
        <v>2431.9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32</v>
      </c>
      <c r="B46" s="6"/>
      <c r="C46" s="5"/>
      <c r="D46" s="5"/>
      <c r="E46" s="5"/>
    </row>
    <row r="47" spans="1:5" ht="12.75">
      <c r="A47" s="5" t="s">
        <v>77</v>
      </c>
      <c r="B47" s="6"/>
      <c r="C47" s="5"/>
      <c r="D47" s="5"/>
      <c r="E47" s="7">
        <f>(E32+E44)*10/100</f>
        <v>507.19</v>
      </c>
    </row>
    <row r="48" spans="1:5" ht="12.75">
      <c r="A48" s="19" t="s">
        <v>35</v>
      </c>
      <c r="B48" s="20"/>
      <c r="C48" s="19"/>
      <c r="D48" s="19"/>
      <c r="E48" s="21">
        <f>(E47)</f>
        <v>507.19</v>
      </c>
    </row>
    <row r="49" spans="1:5" ht="12.75">
      <c r="A49" s="1" t="s">
        <v>36</v>
      </c>
      <c r="B49" s="8"/>
      <c r="C49" s="1"/>
      <c r="D49" s="1"/>
      <c r="E49" s="9">
        <f>(E32+E44+E48)</f>
        <v>5579.089999999999</v>
      </c>
    </row>
    <row r="50" spans="1:5" ht="12.75">
      <c r="A50" s="5"/>
      <c r="B50" s="6"/>
      <c r="C50" s="5"/>
      <c r="D50" s="5"/>
      <c r="E50" s="5"/>
    </row>
    <row r="51" spans="1:5" ht="12.75">
      <c r="A51" s="5" t="s">
        <v>37</v>
      </c>
      <c r="B51" s="6"/>
      <c r="C51" s="5"/>
      <c r="D51" s="5"/>
      <c r="E51" s="5"/>
    </row>
    <row r="52" spans="1:5" ht="12.75">
      <c r="A52" s="5" t="s">
        <v>492</v>
      </c>
      <c r="B52" s="6"/>
      <c r="C52" s="5"/>
      <c r="D52" s="5"/>
      <c r="E52" s="7">
        <f>((E49)*1.92*12/100)</f>
        <v>1285.4223359999999</v>
      </c>
    </row>
    <row r="53" spans="1:5" ht="12.75">
      <c r="A53" s="1" t="s">
        <v>38</v>
      </c>
      <c r="B53" s="8"/>
      <c r="C53" s="1"/>
      <c r="D53" s="1"/>
      <c r="E53" s="9">
        <f>(E52)</f>
        <v>1285.4223359999999</v>
      </c>
    </row>
    <row r="54" spans="1:5" ht="12.75">
      <c r="A54" s="5"/>
      <c r="B54" s="6"/>
      <c r="C54" s="5"/>
      <c r="D54" s="5"/>
      <c r="E54" s="5"/>
    </row>
    <row r="55" spans="1:5" ht="15.75">
      <c r="A55" s="2" t="s">
        <v>82</v>
      </c>
      <c r="B55" s="10"/>
      <c r="C55" s="2"/>
      <c r="D55" s="2"/>
      <c r="E55" s="13">
        <f>(E49+E53)</f>
        <v>6864.512335999999</v>
      </c>
    </row>
    <row r="56" spans="1:5" ht="12.75">
      <c r="A56" s="5"/>
      <c r="B56" s="6"/>
      <c r="C56" s="5"/>
      <c r="D56" s="5"/>
      <c r="E56" s="5"/>
    </row>
    <row r="57" spans="1:5" ht="12.75">
      <c r="A57" s="5" t="s">
        <v>499</v>
      </c>
      <c r="B57" s="6"/>
      <c r="C57" s="5"/>
      <c r="D57" s="5"/>
      <c r="E57" s="5"/>
    </row>
    <row r="58" spans="1:5" ht="12.75">
      <c r="A58" s="5" t="s">
        <v>498</v>
      </c>
      <c r="B58" s="6"/>
      <c r="C58" s="5"/>
      <c r="D58" s="5"/>
      <c r="E58" s="5"/>
    </row>
    <row r="59" spans="1:5" ht="12.75">
      <c r="A59" s="5" t="s">
        <v>473</v>
      </c>
      <c r="B59" s="6"/>
      <c r="C59" s="5"/>
      <c r="D59" s="5"/>
      <c r="E59" s="5"/>
    </row>
    <row r="60" spans="1:5" ht="12.75">
      <c r="A60" s="5" t="s">
        <v>65</v>
      </c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 t="s">
        <v>88</v>
      </c>
      <c r="B62" s="6"/>
      <c r="C62" s="5"/>
      <c r="D62" s="5"/>
      <c r="E62" s="5"/>
    </row>
    <row r="63" spans="1:5" ht="12.75">
      <c r="A63" s="5" t="s">
        <v>448</v>
      </c>
      <c r="B63" s="6"/>
      <c r="C63" s="5"/>
      <c r="D63" s="5"/>
      <c r="E63" s="5"/>
    </row>
    <row r="64" spans="1:2" ht="12.75">
      <c r="A64" s="5" t="s">
        <v>489</v>
      </c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71</v>
      </c>
    </row>
    <row r="2" spans="1:3" ht="12.75">
      <c r="A2" s="22" t="s">
        <v>471</v>
      </c>
      <c r="B2" s="3"/>
      <c r="C2" s="3"/>
    </row>
    <row r="4" spans="1:5" ht="15.75">
      <c r="A4" s="30" t="s">
        <v>275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271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8</v>
      </c>
      <c r="D20" s="7">
        <v>30</v>
      </c>
      <c r="E20" s="7">
        <f>(C20*D20)</f>
        <v>240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161</v>
      </c>
      <c r="B22" s="6" t="s">
        <v>21</v>
      </c>
      <c r="C22" s="5">
        <v>30</v>
      </c>
      <c r="D22" s="7">
        <v>30</v>
      </c>
      <c r="E22" s="7">
        <f>(C22*D22)</f>
        <v>900</v>
      </c>
    </row>
    <row r="23" spans="1:5" ht="12.75">
      <c r="A23" s="5" t="s">
        <v>211</v>
      </c>
      <c r="B23" s="6" t="s">
        <v>21</v>
      </c>
      <c r="C23" s="5">
        <v>10</v>
      </c>
      <c r="D23" s="7">
        <v>30</v>
      </c>
      <c r="E23" s="7">
        <f>(C23*D23)</f>
        <v>300</v>
      </c>
    </row>
    <row r="24" spans="1:5" ht="12.75">
      <c r="A24" s="5" t="s">
        <v>45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5</v>
      </c>
      <c r="D25" s="7">
        <v>30</v>
      </c>
      <c r="E25" s="7">
        <f>(C25*D25)</f>
        <v>150</v>
      </c>
    </row>
    <row r="26" spans="1:5" ht="12.75">
      <c r="A26" s="5" t="s">
        <v>46</v>
      </c>
      <c r="B26" s="6"/>
      <c r="C26" s="5"/>
      <c r="D26" s="7"/>
      <c r="E26" s="7"/>
    </row>
    <row r="27" spans="1:5" ht="12.75">
      <c r="A27" s="5" t="s">
        <v>212</v>
      </c>
      <c r="B27" s="6" t="s">
        <v>21</v>
      </c>
      <c r="C27" s="5">
        <v>40</v>
      </c>
      <c r="D27" s="7">
        <v>30</v>
      </c>
      <c r="E27" s="7">
        <f>(C27*D27)</f>
        <v>1200</v>
      </c>
    </row>
    <row r="28" spans="1:5" ht="12.75">
      <c r="A28" s="5" t="s">
        <v>256</v>
      </c>
      <c r="B28" s="6" t="s">
        <v>21</v>
      </c>
      <c r="C28" s="5">
        <v>5</v>
      </c>
      <c r="D28" s="7">
        <v>30</v>
      </c>
      <c r="E28" s="7">
        <f>(C28*D28)</f>
        <v>150</v>
      </c>
    </row>
    <row r="29" spans="1:5" ht="12.75">
      <c r="A29" s="5" t="s">
        <v>276</v>
      </c>
      <c r="B29" s="6" t="s">
        <v>21</v>
      </c>
      <c r="C29" s="5">
        <v>12</v>
      </c>
      <c r="D29" s="7">
        <v>30</v>
      </c>
      <c r="E29" s="7">
        <f>(C29*D29)</f>
        <v>360</v>
      </c>
    </row>
    <row r="30" spans="1:5" ht="12.75">
      <c r="A30" s="19" t="s">
        <v>33</v>
      </c>
      <c r="B30" s="20"/>
      <c r="C30" s="19">
        <f>SUM(C19:C29)</f>
        <v>110</v>
      </c>
      <c r="D30" s="19"/>
      <c r="E30" s="21">
        <f>SUM(E20:E29)</f>
        <v>3300</v>
      </c>
    </row>
    <row r="31" spans="1:5" ht="12.75">
      <c r="A31" s="5"/>
      <c r="B31" s="6"/>
      <c r="C31" s="5"/>
      <c r="D31" s="5"/>
      <c r="E31" s="5"/>
    </row>
    <row r="32" spans="1:5" ht="12.75">
      <c r="A32" s="5" t="s">
        <v>103</v>
      </c>
      <c r="B32" s="6"/>
      <c r="C32" s="5"/>
      <c r="D32" s="5"/>
      <c r="E32" s="5"/>
    </row>
    <row r="33" spans="1:5" ht="12.75">
      <c r="A33" s="5" t="s">
        <v>277</v>
      </c>
      <c r="B33" s="6"/>
      <c r="C33" s="5"/>
      <c r="D33" s="7"/>
      <c r="E33" s="7"/>
    </row>
    <row r="34" spans="1:5" ht="12.75">
      <c r="A34" s="5" t="s">
        <v>28</v>
      </c>
      <c r="B34" s="6" t="s">
        <v>30</v>
      </c>
      <c r="C34" s="5">
        <v>335</v>
      </c>
      <c r="D34" s="7">
        <v>1.64</v>
      </c>
      <c r="E34" s="7">
        <f>(C34*D34)</f>
        <v>549.4</v>
      </c>
    </row>
    <row r="35" spans="1:5" ht="12.75">
      <c r="A35" s="5" t="s">
        <v>374</v>
      </c>
      <c r="B35" s="6" t="s">
        <v>30</v>
      </c>
      <c r="C35" s="5">
        <v>85</v>
      </c>
      <c r="D35" s="7">
        <v>2.04</v>
      </c>
      <c r="E35" s="7">
        <f>(C35*D35)</f>
        <v>173.4</v>
      </c>
    </row>
    <row r="36" spans="1:5" ht="12.75">
      <c r="A36" s="5" t="s">
        <v>29</v>
      </c>
      <c r="B36" s="6" t="s">
        <v>30</v>
      </c>
      <c r="C36" s="5">
        <v>250</v>
      </c>
      <c r="D36" s="7">
        <v>1.96</v>
      </c>
      <c r="E36" s="7">
        <f>(C36*D36)</f>
        <v>490</v>
      </c>
    </row>
    <row r="37" spans="1:5" ht="12.75">
      <c r="A37" s="5" t="s">
        <v>278</v>
      </c>
      <c r="B37" s="6" t="s">
        <v>30</v>
      </c>
      <c r="C37" s="5">
        <v>15</v>
      </c>
      <c r="D37" s="7">
        <v>25</v>
      </c>
      <c r="E37" s="7">
        <f>(C37*D37)</f>
        <v>375</v>
      </c>
    </row>
    <row r="38" spans="1:5" ht="12.75">
      <c r="A38" s="5" t="s">
        <v>163</v>
      </c>
      <c r="B38" s="11"/>
      <c r="C38" s="5"/>
      <c r="D38" s="7"/>
      <c r="E38" s="7"/>
    </row>
    <row r="39" spans="1:5" ht="12.75">
      <c r="A39" s="5" t="s">
        <v>393</v>
      </c>
      <c r="B39" s="6" t="s">
        <v>31</v>
      </c>
      <c r="C39" s="5">
        <v>1</v>
      </c>
      <c r="D39" s="7">
        <v>100</v>
      </c>
      <c r="E39" s="7">
        <f>(C39*D39)</f>
        <v>100</v>
      </c>
    </row>
    <row r="40" spans="1:5" ht="12.75">
      <c r="A40" s="5" t="s">
        <v>419</v>
      </c>
      <c r="B40" s="6" t="s">
        <v>31</v>
      </c>
      <c r="C40" s="5">
        <v>1</v>
      </c>
      <c r="D40" s="7">
        <v>80</v>
      </c>
      <c r="E40" s="7">
        <f>(C40*D40)</f>
        <v>80</v>
      </c>
    </row>
    <row r="41" spans="1:5" ht="12.75">
      <c r="A41" s="5" t="s">
        <v>137</v>
      </c>
      <c r="B41" s="6" t="s">
        <v>30</v>
      </c>
      <c r="C41" s="5">
        <v>1</v>
      </c>
      <c r="D41" s="7">
        <v>30</v>
      </c>
      <c r="E41" s="7">
        <f>(C41*D41)</f>
        <v>30</v>
      </c>
    </row>
    <row r="42" spans="1:5" ht="12.75">
      <c r="A42" s="5" t="s">
        <v>396</v>
      </c>
      <c r="B42" s="6" t="s">
        <v>31</v>
      </c>
      <c r="C42" s="5">
        <v>1</v>
      </c>
      <c r="D42" s="7">
        <v>20</v>
      </c>
      <c r="E42" s="7">
        <f>(C42*D42)</f>
        <v>20</v>
      </c>
    </row>
    <row r="43" spans="1:5" ht="12.75">
      <c r="A43" s="19" t="s">
        <v>34</v>
      </c>
      <c r="B43" s="20"/>
      <c r="C43" s="19"/>
      <c r="D43" s="19"/>
      <c r="E43" s="21">
        <f>SUM(E34:E42)</f>
        <v>1817.8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32</v>
      </c>
      <c r="B45" s="6"/>
      <c r="C45" s="5"/>
      <c r="D45" s="5"/>
      <c r="E45" s="5"/>
    </row>
    <row r="46" spans="1:5" ht="12.75">
      <c r="A46" s="5" t="s">
        <v>77</v>
      </c>
      <c r="B46" s="6"/>
      <c r="C46" s="5"/>
      <c r="D46" s="5"/>
      <c r="E46" s="7">
        <f>(E30+E43)*10/100</f>
        <v>511.78</v>
      </c>
    </row>
    <row r="47" spans="1:5" ht="12.75">
      <c r="A47" s="19" t="s">
        <v>35</v>
      </c>
      <c r="B47" s="20"/>
      <c r="C47" s="19"/>
      <c r="D47" s="19"/>
      <c r="E47" s="21">
        <f>(E46)</f>
        <v>511.78</v>
      </c>
    </row>
    <row r="48" spans="1:5" ht="12.75">
      <c r="A48" s="1" t="s">
        <v>36</v>
      </c>
      <c r="B48" s="8"/>
      <c r="C48" s="1"/>
      <c r="D48" s="1"/>
      <c r="E48" s="9">
        <f>(E30+E43+E47)</f>
        <v>5629.58</v>
      </c>
    </row>
    <row r="49" spans="1:5" ht="12.75">
      <c r="A49" s="5"/>
      <c r="B49" s="6"/>
      <c r="C49" s="5"/>
      <c r="D49" s="5"/>
      <c r="E49" s="5"/>
    </row>
    <row r="50" spans="1:5" ht="12.75">
      <c r="A50" s="5" t="s">
        <v>37</v>
      </c>
      <c r="B50" s="6"/>
      <c r="C50" s="5"/>
      <c r="D50" s="5"/>
      <c r="E50" s="5"/>
    </row>
    <row r="51" spans="1:5" ht="12.75">
      <c r="A51" s="5" t="s">
        <v>486</v>
      </c>
      <c r="B51" s="6"/>
      <c r="C51" s="5"/>
      <c r="D51" s="5"/>
      <c r="E51" s="7">
        <f>((E48)*1.92*12/100)</f>
        <v>1297.055232</v>
      </c>
    </row>
    <row r="52" spans="1:5" ht="12.75">
      <c r="A52" s="1" t="s">
        <v>38</v>
      </c>
      <c r="B52" s="8"/>
      <c r="C52" s="1"/>
      <c r="D52" s="1"/>
      <c r="E52" s="9">
        <f>(E51)</f>
        <v>1297.055232</v>
      </c>
    </row>
    <row r="53" spans="1:5" ht="12.75">
      <c r="A53" s="5"/>
      <c r="B53" s="6"/>
      <c r="C53" s="5"/>
      <c r="D53" s="5"/>
      <c r="E53" s="5"/>
    </row>
    <row r="54" spans="1:5" ht="15.75">
      <c r="A54" s="2" t="s">
        <v>82</v>
      </c>
      <c r="B54" s="10"/>
      <c r="C54" s="2"/>
      <c r="D54" s="2"/>
      <c r="E54" s="13">
        <f>(E48+E52)</f>
        <v>6926.635232</v>
      </c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72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18000</v>
      </c>
    </row>
    <row r="70" spans="1:5" ht="12.75">
      <c r="A70" s="5" t="s">
        <v>52</v>
      </c>
      <c r="B70" s="6"/>
      <c r="C70" s="5"/>
      <c r="D70" s="5"/>
      <c r="E70" s="7">
        <v>0.36</v>
      </c>
    </row>
    <row r="71" spans="1:5" ht="12.75">
      <c r="A71" s="5" t="s">
        <v>51</v>
      </c>
      <c r="B71" s="6"/>
      <c r="C71" s="5"/>
      <c r="D71" s="5"/>
      <c r="E71" s="7">
        <f>(E69*E70)</f>
        <v>6480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900</v>
      </c>
      <c r="D74" s="5"/>
      <c r="E74" s="7">
        <f>SUM(C74*E70)</f>
        <v>324</v>
      </c>
    </row>
    <row r="75" spans="1:5" ht="12.75">
      <c r="A75" s="5" t="s">
        <v>55</v>
      </c>
      <c r="B75" s="6" t="s">
        <v>30</v>
      </c>
      <c r="C75" s="5">
        <f>SUM(E69)*95/100</f>
        <v>17100</v>
      </c>
      <c r="D75" s="5"/>
      <c r="E75" s="7">
        <f>(C75*E70)</f>
        <v>6156</v>
      </c>
    </row>
    <row r="76" spans="1:5" ht="12.75">
      <c r="A76" s="5" t="s">
        <v>56</v>
      </c>
      <c r="B76" s="6"/>
      <c r="C76" s="5"/>
      <c r="D76" s="5"/>
      <c r="E76" s="7">
        <f>(E75-E54)</f>
        <v>-770.6352319999996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6480</v>
      </c>
    </row>
    <row r="80" spans="1:5" ht="12.75">
      <c r="A80" s="5" t="s">
        <v>58</v>
      </c>
      <c r="B80" s="6"/>
      <c r="C80" s="5"/>
      <c r="D80" s="5"/>
      <c r="E80" s="7">
        <f>(E54)</f>
        <v>6926.635232</v>
      </c>
    </row>
    <row r="81" spans="1:5" ht="12.75">
      <c r="A81" s="5" t="s">
        <v>59</v>
      </c>
      <c r="B81" s="6"/>
      <c r="C81" s="5"/>
      <c r="D81" s="5"/>
      <c r="E81" s="7">
        <f>(E79-E80)</f>
        <v>-446.63523199999963</v>
      </c>
    </row>
    <row r="82" spans="1:5" ht="12.75">
      <c r="A82" s="5" t="s">
        <v>60</v>
      </c>
      <c r="B82" s="6"/>
      <c r="C82" s="5"/>
      <c r="D82" s="5"/>
      <c r="E82" s="7">
        <v>0.36</v>
      </c>
    </row>
    <row r="83" spans="1:5" ht="12.75">
      <c r="A83" s="5" t="s">
        <v>61</v>
      </c>
      <c r="B83" s="6"/>
      <c r="C83" s="5"/>
      <c r="D83" s="5"/>
      <c r="E83" s="7">
        <f>(E54/E69)</f>
        <v>0.3848130684444444</v>
      </c>
    </row>
    <row r="84" spans="1:5" ht="12.75">
      <c r="A84" s="5" t="s">
        <v>62</v>
      </c>
      <c r="B84" s="6"/>
      <c r="C84" s="5"/>
      <c r="D84" s="5"/>
      <c r="E84" s="7">
        <f>(E82-E83)</f>
        <v>-0.02481306844444442</v>
      </c>
    </row>
    <row r="85" spans="1:5" ht="12.75">
      <c r="A85" s="5" t="s">
        <v>63</v>
      </c>
      <c r="B85" s="6"/>
      <c r="C85" s="5"/>
      <c r="D85" s="5"/>
      <c r="E85" s="7">
        <f>(E76)</f>
        <v>-770.6352319999996</v>
      </c>
    </row>
    <row r="86" spans="1:5" ht="12.75">
      <c r="A86" s="5" t="s">
        <v>64</v>
      </c>
      <c r="B86" s="6"/>
      <c r="C86" s="5"/>
      <c r="D86" s="5"/>
      <c r="E86" s="12">
        <f>(E85/E80)*100</f>
        <v>-11.125679441582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81">
      <selection activeCell="C42" sqref="C42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34</v>
      </c>
    </row>
    <row r="2" spans="1:3" ht="12.75">
      <c r="A2" s="22" t="s">
        <v>471</v>
      </c>
      <c r="B2" s="3"/>
      <c r="C2" s="3"/>
    </row>
    <row r="4" spans="1:5" ht="15.75">
      <c r="A4" s="30" t="s">
        <v>279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280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268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230</v>
      </c>
      <c r="B21" s="6" t="s">
        <v>21</v>
      </c>
      <c r="C21" s="5">
        <v>3</v>
      </c>
      <c r="D21" s="7">
        <v>25</v>
      </c>
      <c r="E21" s="7">
        <f>(C21*D21)</f>
        <v>75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281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146</v>
      </c>
      <c r="B24" s="6" t="s">
        <v>21</v>
      </c>
      <c r="C24" s="5">
        <v>10</v>
      </c>
      <c r="D24" s="7">
        <v>25</v>
      </c>
      <c r="E24" s="7">
        <f>(C24*D24)</f>
        <v>250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282</v>
      </c>
      <c r="B26" s="6" t="s">
        <v>21</v>
      </c>
      <c r="C26" s="5">
        <v>4</v>
      </c>
      <c r="D26" s="7">
        <v>25</v>
      </c>
      <c r="E26" s="7">
        <f>(C26*D26)</f>
        <v>100</v>
      </c>
    </row>
    <row r="27" spans="1:5" ht="12.75">
      <c r="A27" s="5" t="s">
        <v>283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15</v>
      </c>
      <c r="B29" s="6" t="s">
        <v>21</v>
      </c>
      <c r="C29" s="5">
        <v>10</v>
      </c>
      <c r="D29" s="7">
        <v>25</v>
      </c>
      <c r="E29" s="7">
        <f>(C29*D29)</f>
        <v>250</v>
      </c>
    </row>
    <row r="30" spans="1:5" ht="12.75">
      <c r="A30" s="5" t="s">
        <v>16</v>
      </c>
      <c r="B30" s="6" t="s">
        <v>21</v>
      </c>
      <c r="C30" s="5">
        <v>15</v>
      </c>
      <c r="D30" s="7">
        <v>25</v>
      </c>
      <c r="E30" s="7">
        <f>(C30*D30)</f>
        <v>375</v>
      </c>
    </row>
    <row r="31" spans="1:5" ht="12.75">
      <c r="A31" s="5" t="s">
        <v>126</v>
      </c>
      <c r="B31" s="6" t="s">
        <v>21</v>
      </c>
      <c r="C31" s="5">
        <v>20</v>
      </c>
      <c r="D31" s="7">
        <v>25</v>
      </c>
      <c r="E31" s="7">
        <f>(C31*D31)</f>
        <v>500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2</v>
      </c>
      <c r="D33" s="7">
        <v>25</v>
      </c>
      <c r="E33" s="7">
        <f>(C33*D33)</f>
        <v>50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69</v>
      </c>
      <c r="B35" s="6" t="s">
        <v>21</v>
      </c>
      <c r="C35" s="5">
        <v>25</v>
      </c>
      <c r="D35" s="7">
        <v>25</v>
      </c>
      <c r="E35" s="7">
        <f>(C35*D35)</f>
        <v>625</v>
      </c>
    </row>
    <row r="36" spans="1:5" ht="12.75">
      <c r="A36" s="5" t="s">
        <v>128</v>
      </c>
      <c r="B36" s="6" t="s">
        <v>21</v>
      </c>
      <c r="C36" s="5">
        <v>15</v>
      </c>
      <c r="D36" s="7">
        <v>25</v>
      </c>
      <c r="E36" s="7">
        <f>(C36*D36)</f>
        <v>375</v>
      </c>
    </row>
    <row r="37" spans="1:5" ht="12.75">
      <c r="A37" s="5" t="s">
        <v>384</v>
      </c>
      <c r="B37" s="6" t="s">
        <v>21</v>
      </c>
      <c r="C37" s="5">
        <v>2</v>
      </c>
      <c r="D37" s="7">
        <v>25</v>
      </c>
      <c r="E37" s="7">
        <f>(C37*D37)</f>
        <v>50</v>
      </c>
    </row>
    <row r="38" spans="1:5" ht="12.75">
      <c r="A38" s="5" t="s">
        <v>284</v>
      </c>
      <c r="B38" s="6" t="s">
        <v>21</v>
      </c>
      <c r="C38" s="5">
        <v>3</v>
      </c>
      <c r="D38" s="7">
        <v>25</v>
      </c>
      <c r="E38" s="7">
        <f>(C38*D38)</f>
        <v>75</v>
      </c>
    </row>
    <row r="39" spans="1:5" ht="12.75">
      <c r="A39" s="19" t="s">
        <v>33</v>
      </c>
      <c r="B39" s="20"/>
      <c r="C39" s="19">
        <f>SUM(C20:C38)</f>
        <v>117</v>
      </c>
      <c r="D39" s="19"/>
      <c r="E39" s="21">
        <f>SUM(E20:E38)</f>
        <v>2925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73</v>
      </c>
      <c r="B41" s="6"/>
      <c r="C41" s="5"/>
      <c r="D41" s="5"/>
      <c r="E41" s="5"/>
    </row>
    <row r="42" spans="1:5" ht="12.75">
      <c r="A42" s="5" t="s">
        <v>47</v>
      </c>
      <c r="B42" s="6" t="s">
        <v>71</v>
      </c>
      <c r="C42" s="5">
        <v>6</v>
      </c>
      <c r="D42" s="7">
        <v>54</v>
      </c>
      <c r="E42" s="7">
        <f>(C42*D42)</f>
        <v>324</v>
      </c>
    </row>
    <row r="43" spans="1:5" ht="12.75">
      <c r="A43" s="5" t="s">
        <v>48</v>
      </c>
      <c r="B43" s="6" t="s">
        <v>71</v>
      </c>
      <c r="C43" s="5">
        <v>4</v>
      </c>
      <c r="D43" s="7">
        <v>54</v>
      </c>
      <c r="E43" s="7">
        <f>(C43*D43)</f>
        <v>216</v>
      </c>
    </row>
    <row r="44" spans="1:5" ht="12.75">
      <c r="A44" s="5" t="s">
        <v>49</v>
      </c>
      <c r="B44" s="6" t="s">
        <v>71</v>
      </c>
      <c r="C44" s="5">
        <v>2</v>
      </c>
      <c r="D44" s="7">
        <v>54</v>
      </c>
      <c r="E44" s="7">
        <f>(C44*D44)</f>
        <v>108</v>
      </c>
    </row>
    <row r="45" spans="1:5" ht="12.75">
      <c r="A45" s="5" t="s">
        <v>285</v>
      </c>
      <c r="B45" s="6" t="s">
        <v>71</v>
      </c>
      <c r="C45" s="5">
        <v>4</v>
      </c>
      <c r="D45" s="7">
        <v>54</v>
      </c>
      <c r="E45" s="7">
        <f>(C45*D45)</f>
        <v>216</v>
      </c>
    </row>
    <row r="46" spans="1:5" ht="12.75">
      <c r="A46" s="19" t="s">
        <v>83</v>
      </c>
      <c r="B46" s="20"/>
      <c r="C46" s="19">
        <f>SUM(C42:C45)</f>
        <v>16</v>
      </c>
      <c r="D46" s="19"/>
      <c r="E46" s="21">
        <f>SUM(E42:E45)</f>
        <v>864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50</v>
      </c>
      <c r="B48" s="6"/>
      <c r="C48" s="5"/>
      <c r="D48" s="5"/>
      <c r="E48" s="5"/>
    </row>
    <row r="49" spans="1:5" ht="12.75">
      <c r="A49" s="5" t="s">
        <v>66</v>
      </c>
      <c r="B49" s="6" t="s">
        <v>30</v>
      </c>
      <c r="C49" s="5">
        <v>700</v>
      </c>
      <c r="D49" s="7">
        <v>0.7</v>
      </c>
      <c r="E49" s="7">
        <f>(C49*D49)</f>
        <v>489.99999999999994</v>
      </c>
    </row>
    <row r="50" spans="1:5" ht="12.75">
      <c r="A50" s="5" t="s">
        <v>286</v>
      </c>
      <c r="B50" s="11"/>
      <c r="C50" s="5"/>
      <c r="D50" s="7"/>
      <c r="E50" s="7"/>
    </row>
    <row r="51" spans="1:5" ht="12.75">
      <c r="A51" s="5" t="s">
        <v>452</v>
      </c>
      <c r="B51" s="6" t="s">
        <v>30</v>
      </c>
      <c r="C51" s="5">
        <v>100</v>
      </c>
      <c r="D51" s="7">
        <v>1.8</v>
      </c>
      <c r="E51" s="7">
        <f>(C51*D51)</f>
        <v>180</v>
      </c>
    </row>
    <row r="52" spans="1:5" ht="12.75">
      <c r="A52" s="5" t="s">
        <v>374</v>
      </c>
      <c r="B52" s="6" t="s">
        <v>30</v>
      </c>
      <c r="C52" s="5">
        <v>150</v>
      </c>
      <c r="D52" s="7">
        <v>2.04</v>
      </c>
      <c r="E52" s="7">
        <f>(C52*D52)</f>
        <v>306</v>
      </c>
    </row>
    <row r="53" spans="1:5" ht="12.75">
      <c r="A53" s="5" t="s">
        <v>29</v>
      </c>
      <c r="B53" s="6" t="s">
        <v>30</v>
      </c>
      <c r="C53" s="5">
        <v>100</v>
      </c>
      <c r="D53" s="7">
        <v>1.96</v>
      </c>
      <c r="E53" s="7">
        <f>(C53*D53)</f>
        <v>196</v>
      </c>
    </row>
    <row r="54" spans="1:5" ht="12.75">
      <c r="A54" s="5" t="s">
        <v>439</v>
      </c>
      <c r="B54" s="6" t="s">
        <v>30</v>
      </c>
      <c r="C54" s="5">
        <v>3000</v>
      </c>
      <c r="D54" s="7">
        <v>0.5</v>
      </c>
      <c r="E54" s="7">
        <f>(C54*D54)</f>
        <v>1500</v>
      </c>
    </row>
    <row r="55" spans="1:5" ht="12.75">
      <c r="A55" s="5" t="s">
        <v>39</v>
      </c>
      <c r="B55" s="11"/>
      <c r="C55" s="5"/>
      <c r="D55" s="7"/>
      <c r="E55" s="7"/>
    </row>
    <row r="56" spans="1:5" ht="12.75">
      <c r="A56" s="5" t="s">
        <v>398</v>
      </c>
      <c r="B56" s="6" t="s">
        <v>31</v>
      </c>
      <c r="C56" s="5">
        <v>2</v>
      </c>
      <c r="D56" s="7">
        <v>40</v>
      </c>
      <c r="E56" s="7">
        <f>(C56*D56)</f>
        <v>80</v>
      </c>
    </row>
    <row r="57" spans="1:5" ht="12.75">
      <c r="A57" s="5" t="s">
        <v>407</v>
      </c>
      <c r="B57" s="6" t="s">
        <v>30</v>
      </c>
      <c r="C57" s="5">
        <v>0.2</v>
      </c>
      <c r="D57" s="7">
        <v>220</v>
      </c>
      <c r="E57" s="7">
        <f>(C57*D57)</f>
        <v>44</v>
      </c>
    </row>
    <row r="58" spans="1:5" ht="12.75">
      <c r="A58" s="5" t="s">
        <v>396</v>
      </c>
      <c r="B58" s="6" t="s">
        <v>31</v>
      </c>
      <c r="C58" s="5">
        <v>0.5</v>
      </c>
      <c r="D58" s="7">
        <v>20</v>
      </c>
      <c r="E58" s="7">
        <f>(C58*D58)</f>
        <v>10</v>
      </c>
    </row>
    <row r="59" spans="1:5" ht="12.75">
      <c r="A59" s="19" t="s">
        <v>34</v>
      </c>
      <c r="B59" s="20"/>
      <c r="C59" s="19"/>
      <c r="D59" s="19"/>
      <c r="E59" s="21">
        <f>SUM(E49:E58)</f>
        <v>2806</v>
      </c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35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(E39+E46+E59)*10/100</f>
        <v>659.5</v>
      </c>
    </row>
    <row r="70" spans="1:5" ht="12.75">
      <c r="A70" s="19" t="s">
        <v>35</v>
      </c>
      <c r="B70" s="20"/>
      <c r="C70" s="19"/>
      <c r="D70" s="19"/>
      <c r="E70" s="21">
        <f>(E69)</f>
        <v>659.5</v>
      </c>
    </row>
    <row r="71" spans="1:5" ht="12.75">
      <c r="A71" s="1" t="s">
        <v>36</v>
      </c>
      <c r="B71" s="8"/>
      <c r="C71" s="1"/>
      <c r="D71" s="1"/>
      <c r="E71" s="9">
        <f>(E39+E46+E59+E70)</f>
        <v>7254.5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(E71)*1.92*9/100</f>
        <v>1253.5775999999998</v>
      </c>
    </row>
    <row r="75" spans="1:5" ht="12.75">
      <c r="A75" s="1" t="s">
        <v>38</v>
      </c>
      <c r="B75" s="8"/>
      <c r="C75" s="1"/>
      <c r="D75" s="1"/>
      <c r="E75" s="9">
        <f>(E74)</f>
        <v>1253.5775999999998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8508.0776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16000</v>
      </c>
    </row>
    <row r="81" spans="1:5" ht="12.75">
      <c r="A81" s="5" t="s">
        <v>52</v>
      </c>
      <c r="B81" s="6"/>
      <c r="C81" s="5"/>
      <c r="D81" s="5"/>
      <c r="E81" s="7">
        <v>0.64</v>
      </c>
    </row>
    <row r="82" spans="1:5" ht="12.75">
      <c r="A82" s="5" t="s">
        <v>51</v>
      </c>
      <c r="B82" s="6"/>
      <c r="C82" s="5"/>
      <c r="D82" s="5"/>
      <c r="E82" s="7">
        <f>(E80*E81)</f>
        <v>10240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800</v>
      </c>
      <c r="D85" s="5"/>
      <c r="E85" s="7">
        <f>SUM(C85*E81)</f>
        <v>512</v>
      </c>
    </row>
    <row r="86" spans="1:5" ht="12.75">
      <c r="A86" s="5" t="s">
        <v>55</v>
      </c>
      <c r="B86" s="6" t="s">
        <v>30</v>
      </c>
      <c r="C86" s="5">
        <f>SUM(E80)*95/100</f>
        <v>15200</v>
      </c>
      <c r="D86" s="5"/>
      <c r="E86" s="7">
        <f>SUM(C86*E81)</f>
        <v>9728</v>
      </c>
    </row>
    <row r="87" spans="1:5" ht="12.75">
      <c r="A87" s="5" t="s">
        <v>56</v>
      </c>
      <c r="B87" s="6"/>
      <c r="C87" s="5"/>
      <c r="D87" s="5"/>
      <c r="E87" s="7">
        <f>(E86-E77)</f>
        <v>1219.9223999999995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10240</v>
      </c>
    </row>
    <row r="91" spans="1:5" ht="12.75">
      <c r="A91" s="5" t="s">
        <v>58</v>
      </c>
      <c r="B91" s="6"/>
      <c r="C91" s="5"/>
      <c r="D91" s="5"/>
      <c r="E91" s="7">
        <f>(E77)</f>
        <v>8508.0776</v>
      </c>
    </row>
    <row r="92" spans="1:5" ht="12.75">
      <c r="A92" s="5" t="s">
        <v>59</v>
      </c>
      <c r="B92" s="6"/>
      <c r="C92" s="5"/>
      <c r="D92" s="5"/>
      <c r="E92" s="7">
        <f>(E90-E91)</f>
        <v>1731.9223999999995</v>
      </c>
    </row>
    <row r="93" spans="1:5" ht="12.75">
      <c r="A93" s="5" t="s">
        <v>60</v>
      </c>
      <c r="B93" s="6"/>
      <c r="C93" s="5"/>
      <c r="D93" s="5"/>
      <c r="E93" s="7">
        <v>0.64</v>
      </c>
    </row>
    <row r="94" spans="1:5" ht="12.75">
      <c r="A94" s="5" t="s">
        <v>61</v>
      </c>
      <c r="B94" s="6"/>
      <c r="C94" s="5"/>
      <c r="D94" s="5"/>
      <c r="E94" s="7">
        <f>(E77/E80)</f>
        <v>0.53175485</v>
      </c>
    </row>
    <row r="95" spans="1:5" ht="12.75">
      <c r="A95" s="5" t="s">
        <v>62</v>
      </c>
      <c r="B95" s="6"/>
      <c r="C95" s="5"/>
      <c r="D95" s="5"/>
      <c r="E95" s="7">
        <f>(E93-E94)</f>
        <v>0.10824515000000001</v>
      </c>
    </row>
    <row r="96" spans="1:5" ht="12.75">
      <c r="A96" s="5" t="s">
        <v>63</v>
      </c>
      <c r="B96" s="6"/>
      <c r="C96" s="5"/>
      <c r="D96" s="5"/>
      <c r="E96" s="7">
        <f>(E87)</f>
        <v>1219.9223999999995</v>
      </c>
    </row>
    <row r="97" spans="1:5" ht="12.75">
      <c r="A97" s="5" t="s">
        <v>64</v>
      </c>
      <c r="B97" s="6"/>
      <c r="C97" s="5"/>
      <c r="D97" s="5"/>
      <c r="E97" s="12">
        <f>(E96/E91)*100</f>
        <v>14.338402367181036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36</v>
      </c>
    </row>
    <row r="2" spans="1:3" ht="12.75">
      <c r="A2" s="22" t="s">
        <v>471</v>
      </c>
      <c r="B2" s="3"/>
      <c r="C2" s="3"/>
    </row>
    <row r="3" ht="9" customHeight="1"/>
    <row r="4" spans="1:5" ht="15.75">
      <c r="A4" s="30" t="s">
        <v>287</v>
      </c>
      <c r="B4" s="30"/>
      <c r="C4" s="30"/>
      <c r="D4" s="30"/>
      <c r="E4" s="30"/>
    </row>
    <row r="5" spans="1:5" ht="9" customHeight="1">
      <c r="A5" s="1"/>
      <c r="B5" s="1"/>
      <c r="C5" s="1"/>
      <c r="D5" s="1"/>
      <c r="E5" s="1"/>
    </row>
    <row r="6" spans="1:5" ht="12.75">
      <c r="A6" s="1" t="s">
        <v>22</v>
      </c>
      <c r="B6" s="1" t="s">
        <v>294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288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500</v>
      </c>
      <c r="C11" s="1"/>
      <c r="D11" s="1"/>
      <c r="E11" s="1"/>
    </row>
    <row r="12" spans="1:5" ht="7.5" customHeight="1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295</v>
      </c>
      <c r="B20" s="6" t="s">
        <v>21</v>
      </c>
      <c r="C20" s="5">
        <v>6</v>
      </c>
      <c r="D20" s="7">
        <v>25</v>
      </c>
      <c r="E20" s="7">
        <f>(C20*D20)</f>
        <v>150</v>
      </c>
    </row>
    <row r="21" spans="1:5" ht="12.75">
      <c r="A21" s="5" t="s">
        <v>289</v>
      </c>
      <c r="B21" s="6" t="s">
        <v>21</v>
      </c>
      <c r="C21" s="5">
        <v>4</v>
      </c>
      <c r="D21" s="7">
        <v>25</v>
      </c>
      <c r="E21" s="7">
        <f>(C21*D21)</f>
        <v>100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281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146</v>
      </c>
      <c r="B24" s="6" t="s">
        <v>21</v>
      </c>
      <c r="C24" s="5">
        <v>12</v>
      </c>
      <c r="D24" s="7">
        <v>25</v>
      </c>
      <c r="E24" s="7">
        <f>(C24*D24)</f>
        <v>300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4</v>
      </c>
      <c r="D26" s="7">
        <v>25</v>
      </c>
      <c r="E26" s="7">
        <f>(C26*D26)</f>
        <v>100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15</v>
      </c>
      <c r="B29" s="6" t="s">
        <v>21</v>
      </c>
      <c r="C29" s="5">
        <v>15</v>
      </c>
      <c r="D29" s="7">
        <v>25</v>
      </c>
      <c r="E29" s="7">
        <f>(C29*D29)</f>
        <v>375</v>
      </c>
    </row>
    <row r="30" spans="1:5" ht="12.75">
      <c r="A30" s="5" t="s">
        <v>16</v>
      </c>
      <c r="B30" s="6" t="s">
        <v>21</v>
      </c>
      <c r="C30" s="5">
        <v>15</v>
      </c>
      <c r="D30" s="7">
        <v>25</v>
      </c>
      <c r="E30" s="7">
        <f>(C30*D30)</f>
        <v>375</v>
      </c>
    </row>
    <row r="31" spans="1:5" ht="12.75">
      <c r="A31" s="5" t="s">
        <v>126</v>
      </c>
      <c r="B31" s="6" t="s">
        <v>21</v>
      </c>
      <c r="C31" s="5">
        <v>20</v>
      </c>
      <c r="D31" s="7">
        <v>25</v>
      </c>
      <c r="E31" s="7">
        <f>(C31*D31)</f>
        <v>500</v>
      </c>
    </row>
    <row r="32" spans="1:5" ht="12.75">
      <c r="A32" s="5" t="s">
        <v>17</v>
      </c>
      <c r="B32" s="6" t="s">
        <v>21</v>
      </c>
      <c r="C32" s="5">
        <v>12</v>
      </c>
      <c r="D32" s="7">
        <v>25</v>
      </c>
      <c r="E32" s="7">
        <f>(C32*D32)</f>
        <v>300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8</v>
      </c>
      <c r="D34" s="7">
        <v>25</v>
      </c>
      <c r="E34" s="7">
        <f>(C34*D34)</f>
        <v>200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290</v>
      </c>
      <c r="B36" s="6" t="s">
        <v>21</v>
      </c>
      <c r="C36" s="5">
        <v>2</v>
      </c>
      <c r="D36" s="7">
        <v>25</v>
      </c>
      <c r="E36" s="7">
        <f>(C36*D36)</f>
        <v>50</v>
      </c>
    </row>
    <row r="37" spans="1:5" ht="12.75">
      <c r="A37" s="5" t="s">
        <v>69</v>
      </c>
      <c r="B37" s="6" t="s">
        <v>21</v>
      </c>
      <c r="C37" s="5">
        <v>25</v>
      </c>
      <c r="D37" s="7">
        <v>25</v>
      </c>
      <c r="E37" s="7">
        <f>(C37*D37)</f>
        <v>625</v>
      </c>
    </row>
    <row r="38" spans="1:5" ht="12.75">
      <c r="A38" s="5" t="s">
        <v>19</v>
      </c>
      <c r="B38" s="6" t="s">
        <v>21</v>
      </c>
      <c r="C38" s="5">
        <v>10</v>
      </c>
      <c r="D38" s="7">
        <v>25</v>
      </c>
      <c r="E38" s="7">
        <f>(C38*D38)</f>
        <v>250</v>
      </c>
    </row>
    <row r="39" spans="1:5" ht="12.75">
      <c r="A39" s="5" t="s">
        <v>380</v>
      </c>
      <c r="B39" s="6" t="s">
        <v>21</v>
      </c>
      <c r="C39" s="5">
        <v>8</v>
      </c>
      <c r="D39" s="7">
        <v>25</v>
      </c>
      <c r="E39" s="7">
        <f>(C39*D39)</f>
        <v>200</v>
      </c>
    </row>
    <row r="40" spans="1:5" ht="12.75">
      <c r="A40" s="5" t="s">
        <v>284</v>
      </c>
      <c r="B40" s="6" t="s">
        <v>21</v>
      </c>
      <c r="C40" s="5">
        <v>25</v>
      </c>
      <c r="D40" s="7">
        <v>25</v>
      </c>
      <c r="E40" s="7">
        <f>(C40*D40)</f>
        <v>625</v>
      </c>
    </row>
    <row r="41" spans="1:5" ht="12.75">
      <c r="A41" s="19" t="s">
        <v>33</v>
      </c>
      <c r="B41" s="20"/>
      <c r="C41" s="19">
        <f>SUM(C20:C40)</f>
        <v>170</v>
      </c>
      <c r="D41" s="19"/>
      <c r="E41" s="21">
        <f>SUM(E20:E40)</f>
        <v>4250</v>
      </c>
    </row>
    <row r="42" spans="1:5" ht="9" customHeight="1">
      <c r="A42" s="5"/>
      <c r="B42" s="6"/>
      <c r="C42" s="5"/>
      <c r="D42" s="5"/>
      <c r="E42" s="5"/>
    </row>
    <row r="43" spans="1:5" ht="12.75">
      <c r="A43" s="5" t="s">
        <v>130</v>
      </c>
      <c r="B43" s="6"/>
      <c r="C43" s="5"/>
      <c r="D43" s="5"/>
      <c r="E43" s="5"/>
    </row>
    <row r="44" spans="1:5" ht="12.75">
      <c r="A44" s="5" t="s">
        <v>47</v>
      </c>
      <c r="B44" s="6" t="s">
        <v>71</v>
      </c>
      <c r="C44" s="5">
        <v>6</v>
      </c>
      <c r="D44" s="7">
        <v>54</v>
      </c>
      <c r="E44" s="7">
        <f>(C44*D44)</f>
        <v>324</v>
      </c>
    </row>
    <row r="45" spans="1:5" ht="12.75">
      <c r="A45" s="5" t="s">
        <v>48</v>
      </c>
      <c r="B45" s="6" t="s">
        <v>71</v>
      </c>
      <c r="C45" s="5">
        <v>4</v>
      </c>
      <c r="D45" s="7">
        <v>54</v>
      </c>
      <c r="E45" s="7">
        <f>(C45*D45)</f>
        <v>216</v>
      </c>
    </row>
    <row r="46" spans="1:5" ht="12.75">
      <c r="A46" s="5" t="s">
        <v>49</v>
      </c>
      <c r="B46" s="6" t="s">
        <v>71</v>
      </c>
      <c r="C46" s="5">
        <v>2</v>
      </c>
      <c r="D46" s="7">
        <v>54</v>
      </c>
      <c r="E46" s="7">
        <f>(C46*D46)</f>
        <v>108</v>
      </c>
    </row>
    <row r="47" spans="1:5" ht="12.75">
      <c r="A47" s="5" t="s">
        <v>70</v>
      </c>
      <c r="B47" s="6" t="s">
        <v>71</v>
      </c>
      <c r="C47" s="5">
        <v>4</v>
      </c>
      <c r="D47" s="7">
        <v>54</v>
      </c>
      <c r="E47" s="7">
        <f>(C47*D47)</f>
        <v>216</v>
      </c>
    </row>
    <row r="48" spans="1:5" ht="12.75">
      <c r="A48" s="19" t="s">
        <v>83</v>
      </c>
      <c r="B48" s="20"/>
      <c r="C48" s="19">
        <f>SUM(C44:C47)</f>
        <v>16</v>
      </c>
      <c r="D48" s="19"/>
      <c r="E48" s="21">
        <f>SUM(E44:E47)</f>
        <v>864</v>
      </c>
    </row>
    <row r="49" spans="1:5" ht="9" customHeight="1">
      <c r="A49" s="5"/>
      <c r="B49" s="6"/>
      <c r="C49" s="5"/>
      <c r="D49" s="5"/>
      <c r="E49" s="5"/>
    </row>
    <row r="50" spans="1:5" ht="12.75">
      <c r="A50" s="5" t="s">
        <v>50</v>
      </c>
      <c r="B50" s="6"/>
      <c r="C50" s="5"/>
      <c r="D50" s="5"/>
      <c r="E50" s="5"/>
    </row>
    <row r="51" spans="1:5" ht="12.75">
      <c r="A51" s="5" t="s">
        <v>179</v>
      </c>
      <c r="B51" s="6" t="s">
        <v>30</v>
      </c>
      <c r="C51" s="5">
        <v>1500</v>
      </c>
      <c r="D51" s="7">
        <v>0.8</v>
      </c>
      <c r="E51" s="7">
        <f>(C51*D51)</f>
        <v>1200</v>
      </c>
    </row>
    <row r="52" spans="1:5" ht="12.75">
      <c r="A52" s="5" t="s">
        <v>291</v>
      </c>
      <c r="B52" s="6"/>
      <c r="C52" s="5"/>
      <c r="D52" s="7"/>
      <c r="E52" s="7"/>
    </row>
    <row r="53" spans="1:5" ht="12.75">
      <c r="A53" s="5" t="s">
        <v>452</v>
      </c>
      <c r="B53" s="6" t="s">
        <v>30</v>
      </c>
      <c r="C53" s="5">
        <v>210</v>
      </c>
      <c r="D53" s="7">
        <v>1.8</v>
      </c>
      <c r="E53" s="7">
        <f>(C53*D53)</f>
        <v>378</v>
      </c>
    </row>
    <row r="54" spans="1:5" ht="12.75">
      <c r="A54" s="5" t="s">
        <v>374</v>
      </c>
      <c r="B54" s="6" t="s">
        <v>30</v>
      </c>
      <c r="C54" s="5">
        <v>390</v>
      </c>
      <c r="D54" s="7">
        <v>2.04</v>
      </c>
      <c r="E54" s="7">
        <f>(C54*D54)</f>
        <v>795.6</v>
      </c>
    </row>
    <row r="55" spans="1:5" ht="12.75">
      <c r="A55" s="5" t="s">
        <v>29</v>
      </c>
      <c r="B55" s="6" t="s">
        <v>30</v>
      </c>
      <c r="C55" s="5">
        <v>250</v>
      </c>
      <c r="D55" s="7">
        <v>1.96</v>
      </c>
      <c r="E55" s="7">
        <f>(C55*D55)</f>
        <v>490</v>
      </c>
    </row>
    <row r="56" spans="1:5" ht="12.75">
      <c r="A56" s="5" t="s">
        <v>439</v>
      </c>
      <c r="B56" s="6" t="s">
        <v>30</v>
      </c>
      <c r="C56" s="5">
        <v>4000</v>
      </c>
      <c r="D56" s="7">
        <v>0.5</v>
      </c>
      <c r="E56" s="7">
        <f>(C56*D56)</f>
        <v>2000</v>
      </c>
    </row>
    <row r="57" spans="1:5" ht="12.75">
      <c r="A57" s="5" t="s">
        <v>39</v>
      </c>
      <c r="B57" s="11"/>
      <c r="C57" s="5"/>
      <c r="D57" s="7"/>
      <c r="E57" s="7"/>
    </row>
    <row r="58" spans="1:5" ht="12.75">
      <c r="A58" s="5" t="s">
        <v>419</v>
      </c>
      <c r="B58" s="6" t="s">
        <v>31</v>
      </c>
      <c r="C58" s="5">
        <v>1</v>
      </c>
      <c r="D58" s="7">
        <v>100</v>
      </c>
      <c r="E58" s="7">
        <f aca="true" t="shared" si="0" ref="E58:E64">(C58*D58)</f>
        <v>100</v>
      </c>
    </row>
    <row r="59" spans="1:5" ht="12.75">
      <c r="A59" s="5" t="s">
        <v>394</v>
      </c>
      <c r="B59" s="6" t="s">
        <v>31</v>
      </c>
      <c r="C59" s="5">
        <v>2</v>
      </c>
      <c r="D59" s="7">
        <v>70</v>
      </c>
      <c r="E59" s="7">
        <f t="shared" si="0"/>
        <v>140</v>
      </c>
    </row>
    <row r="60" spans="1:5" ht="12.75">
      <c r="A60" s="5" t="s">
        <v>401</v>
      </c>
      <c r="B60" s="6" t="s">
        <v>30</v>
      </c>
      <c r="C60" s="5">
        <v>1.5</v>
      </c>
      <c r="D60" s="7">
        <v>140</v>
      </c>
      <c r="E60" s="7">
        <f t="shared" si="0"/>
        <v>210</v>
      </c>
    </row>
    <row r="61" spans="1:5" ht="12.75">
      <c r="A61" s="5" t="s">
        <v>137</v>
      </c>
      <c r="B61" s="6" t="s">
        <v>30</v>
      </c>
      <c r="C61" s="5">
        <v>4</v>
      </c>
      <c r="D61" s="7">
        <v>60</v>
      </c>
      <c r="E61" s="7">
        <f t="shared" si="0"/>
        <v>240</v>
      </c>
    </row>
    <row r="62" spans="1:5" ht="12.75">
      <c r="A62" s="5" t="s">
        <v>408</v>
      </c>
      <c r="B62" s="6" t="s">
        <v>30</v>
      </c>
      <c r="C62" s="5">
        <v>4</v>
      </c>
      <c r="D62" s="7">
        <v>75</v>
      </c>
      <c r="E62" s="7">
        <f t="shared" si="0"/>
        <v>300</v>
      </c>
    </row>
    <row r="63" spans="1:5" ht="12.75">
      <c r="A63" s="5" t="s">
        <v>292</v>
      </c>
      <c r="B63" s="6" t="s">
        <v>30</v>
      </c>
      <c r="C63" s="5">
        <v>4</v>
      </c>
      <c r="D63" s="7">
        <v>30</v>
      </c>
      <c r="E63" s="7">
        <f t="shared" si="0"/>
        <v>120</v>
      </c>
    </row>
    <row r="64" spans="1:5" ht="12.75">
      <c r="A64" s="5" t="s">
        <v>396</v>
      </c>
      <c r="B64" s="6" t="s">
        <v>31</v>
      </c>
      <c r="C64" s="5">
        <v>1</v>
      </c>
      <c r="D64" s="7">
        <v>20</v>
      </c>
      <c r="E64" s="7">
        <f t="shared" si="0"/>
        <v>20</v>
      </c>
    </row>
    <row r="65" spans="1:5" ht="12.75">
      <c r="A65" s="19" t="s">
        <v>34</v>
      </c>
      <c r="B65" s="20"/>
      <c r="C65" s="19"/>
      <c r="D65" s="19"/>
      <c r="E65" s="21">
        <f>SUM(E51:E64)</f>
        <v>5993.6</v>
      </c>
    </row>
    <row r="66" spans="1:6" ht="12.75">
      <c r="A66" s="23"/>
      <c r="B66" s="24"/>
      <c r="C66" s="23"/>
      <c r="D66" s="23"/>
      <c r="E66" s="25"/>
      <c r="F66">
        <v>37</v>
      </c>
    </row>
    <row r="67" spans="1:5" ht="12.75">
      <c r="A67" s="23"/>
      <c r="B67" s="24"/>
      <c r="C67" s="23"/>
      <c r="D67" s="23"/>
      <c r="E67" s="25"/>
    </row>
    <row r="68" spans="1:5" ht="12.75">
      <c r="A68" s="23"/>
      <c r="B68" s="24"/>
      <c r="C68" s="23"/>
      <c r="D68" s="23"/>
      <c r="E68" s="25"/>
    </row>
    <row r="69" spans="1:5" ht="12.75">
      <c r="A69" s="23"/>
      <c r="B69" s="24"/>
      <c r="C69" s="23"/>
      <c r="D69" s="23"/>
      <c r="E69" s="25"/>
    </row>
    <row r="70" spans="1:5" ht="12.75">
      <c r="A70" s="23"/>
      <c r="B70" s="24"/>
      <c r="C70" s="23"/>
      <c r="D70" s="23"/>
      <c r="E70" s="25"/>
    </row>
    <row r="71" spans="1:5" ht="12.75">
      <c r="A71" s="5" t="s">
        <v>32</v>
      </c>
      <c r="B71" s="6"/>
      <c r="C71" s="5"/>
      <c r="D71" s="5"/>
      <c r="E71" s="5"/>
    </row>
    <row r="72" spans="1:5" ht="12.75">
      <c r="A72" s="5" t="s">
        <v>77</v>
      </c>
      <c r="B72" s="6"/>
      <c r="C72" s="5"/>
      <c r="D72" s="5"/>
      <c r="E72" s="7">
        <f>(E41+E48+E65)*10/100</f>
        <v>1110.76</v>
      </c>
    </row>
    <row r="73" spans="1:5" ht="12.75">
      <c r="A73" s="19" t="s">
        <v>35</v>
      </c>
      <c r="B73" s="20"/>
      <c r="C73" s="19"/>
      <c r="D73" s="19"/>
      <c r="E73" s="21">
        <f>(E72)</f>
        <v>1110.76</v>
      </c>
    </row>
    <row r="74" spans="1:5" ht="12.75">
      <c r="A74" s="1" t="s">
        <v>36</v>
      </c>
      <c r="B74" s="8"/>
      <c r="C74" s="1"/>
      <c r="D74" s="1"/>
      <c r="E74" s="9">
        <f>(E41+E48+E65+E73)</f>
        <v>12218.36</v>
      </c>
    </row>
    <row r="75" spans="1:5" ht="12.75">
      <c r="A75" s="5"/>
      <c r="B75" s="6"/>
      <c r="C75" s="5"/>
      <c r="D75" s="5"/>
      <c r="E75" s="5"/>
    </row>
    <row r="76" spans="1:5" ht="12.75">
      <c r="A76" s="5" t="s">
        <v>37</v>
      </c>
      <c r="B76" s="6"/>
      <c r="C76" s="5"/>
      <c r="D76" s="5"/>
      <c r="E76" s="5"/>
    </row>
    <row r="77" spans="1:5" ht="12.75">
      <c r="A77" s="5" t="s">
        <v>486</v>
      </c>
      <c r="B77" s="6"/>
      <c r="C77" s="5"/>
      <c r="D77" s="5"/>
      <c r="E77" s="7">
        <f>(E74)*1.92*6/100</f>
        <v>1407.5550719999999</v>
      </c>
    </row>
    <row r="78" spans="1:5" ht="12.75">
      <c r="A78" s="1" t="s">
        <v>38</v>
      </c>
      <c r="B78" s="8"/>
      <c r="C78" s="1"/>
      <c r="D78" s="1"/>
      <c r="E78" s="9">
        <f>(E77)</f>
        <v>1407.5550719999999</v>
      </c>
    </row>
    <row r="79" spans="1:5" ht="12.75">
      <c r="A79" s="5"/>
      <c r="B79" s="6"/>
      <c r="C79" s="5"/>
      <c r="D79" s="5"/>
      <c r="E79" s="5"/>
    </row>
    <row r="80" spans="1:5" ht="15.75">
      <c r="A80" s="2" t="s">
        <v>82</v>
      </c>
      <c r="B80" s="10"/>
      <c r="C80" s="2"/>
      <c r="D80" s="2"/>
      <c r="E80" s="13">
        <f>(E74+E78)</f>
        <v>13625.915072</v>
      </c>
    </row>
    <row r="81" spans="1:5" ht="12.75">
      <c r="A81" s="5"/>
      <c r="B81" s="6"/>
      <c r="C81" s="5"/>
      <c r="D81" s="5"/>
      <c r="E81" s="5"/>
    </row>
    <row r="82" spans="1:5" ht="12.75">
      <c r="A82" s="5" t="s">
        <v>84</v>
      </c>
      <c r="B82" s="6"/>
      <c r="C82" s="5"/>
      <c r="D82" s="5"/>
      <c r="E82" s="5"/>
    </row>
    <row r="83" spans="1:5" ht="12.75">
      <c r="A83" s="5" t="s">
        <v>53</v>
      </c>
      <c r="B83" s="6"/>
      <c r="C83" s="5"/>
      <c r="D83" s="5"/>
      <c r="E83" s="5">
        <v>25000</v>
      </c>
    </row>
    <row r="84" spans="1:5" ht="12.75">
      <c r="A84" s="5" t="s">
        <v>52</v>
      </c>
      <c r="B84" s="6"/>
      <c r="C84" s="5"/>
      <c r="D84" s="5"/>
      <c r="E84" s="7">
        <v>0.62</v>
      </c>
    </row>
    <row r="85" spans="1:5" ht="12.75">
      <c r="A85" s="5" t="s">
        <v>51</v>
      </c>
      <c r="B85" s="6"/>
      <c r="C85" s="5"/>
      <c r="D85" s="5"/>
      <c r="E85" s="7">
        <f>(E83*E84)</f>
        <v>15500</v>
      </c>
    </row>
    <row r="86" spans="1:5" ht="12.75">
      <c r="A86" s="5"/>
      <c r="B86" s="6"/>
      <c r="C86" s="5"/>
      <c r="D86" s="5"/>
      <c r="E86" s="7"/>
    </row>
    <row r="87" spans="1:5" ht="12.75">
      <c r="A87" s="5" t="s">
        <v>85</v>
      </c>
      <c r="B87" s="6"/>
      <c r="C87" s="5"/>
      <c r="D87" s="5"/>
      <c r="E87" s="7"/>
    </row>
    <row r="88" spans="1:5" ht="12.75">
      <c r="A88" s="5" t="s">
        <v>54</v>
      </c>
      <c r="B88" s="6" t="s">
        <v>30</v>
      </c>
      <c r="C88" s="5">
        <f>(E83*5)/100</f>
        <v>1250</v>
      </c>
      <c r="D88" s="5"/>
      <c r="E88" s="7">
        <f>(C88*E84)</f>
        <v>775</v>
      </c>
    </row>
    <row r="89" spans="1:5" ht="12.75">
      <c r="A89" s="5" t="s">
        <v>55</v>
      </c>
      <c r="B89" s="6" t="s">
        <v>30</v>
      </c>
      <c r="C89" s="5">
        <f>(E83*95)/100</f>
        <v>23750</v>
      </c>
      <c r="D89" s="5"/>
      <c r="E89" s="7">
        <f>(C89*E84)</f>
        <v>14725</v>
      </c>
    </row>
    <row r="90" spans="1:5" ht="12.75">
      <c r="A90" s="5" t="s">
        <v>56</v>
      </c>
      <c r="B90" s="6"/>
      <c r="C90" s="5"/>
      <c r="D90" s="5"/>
      <c r="E90" s="7">
        <f>(E89-E80)</f>
        <v>1099.0849280000002</v>
      </c>
    </row>
    <row r="91" spans="1:5" ht="12.75">
      <c r="A91" s="5"/>
      <c r="B91" s="6"/>
      <c r="C91" s="5"/>
      <c r="D91" s="5"/>
      <c r="E91" s="7"/>
    </row>
    <row r="92" spans="1:5" ht="12.75">
      <c r="A92" s="5" t="s">
        <v>86</v>
      </c>
      <c r="B92" s="6"/>
      <c r="C92" s="5"/>
      <c r="D92" s="5"/>
      <c r="E92" s="7"/>
    </row>
    <row r="93" spans="1:5" ht="12.75">
      <c r="A93" s="5" t="s">
        <v>57</v>
      </c>
      <c r="B93" s="6"/>
      <c r="C93" s="5"/>
      <c r="D93" s="5"/>
      <c r="E93" s="7">
        <f>(E85)</f>
        <v>15500</v>
      </c>
    </row>
    <row r="94" spans="1:5" ht="12.75">
      <c r="A94" s="5" t="s">
        <v>58</v>
      </c>
      <c r="B94" s="6"/>
      <c r="C94" s="5"/>
      <c r="D94" s="5"/>
      <c r="E94" s="7">
        <f>(E80)</f>
        <v>13625.915072</v>
      </c>
    </row>
    <row r="95" spans="1:5" ht="12.75">
      <c r="A95" s="5" t="s">
        <v>59</v>
      </c>
      <c r="B95" s="6"/>
      <c r="C95" s="5"/>
      <c r="D95" s="5"/>
      <c r="E95" s="7">
        <f>(E93-E94)</f>
        <v>1874.0849280000002</v>
      </c>
    </row>
    <row r="96" spans="1:5" ht="12.75">
      <c r="A96" s="5" t="s">
        <v>60</v>
      </c>
      <c r="B96" s="6"/>
      <c r="C96" s="5"/>
      <c r="D96" s="5"/>
      <c r="E96" s="7">
        <v>0.62</v>
      </c>
    </row>
    <row r="97" spans="1:5" ht="12.75">
      <c r="A97" s="5" t="s">
        <v>61</v>
      </c>
      <c r="B97" s="6"/>
      <c r="C97" s="5"/>
      <c r="D97" s="5"/>
      <c r="E97" s="7">
        <f>(E80/E83)</f>
        <v>0.54503660288</v>
      </c>
    </row>
    <row r="98" spans="1:5" ht="12.75">
      <c r="A98" s="5" t="s">
        <v>62</v>
      </c>
      <c r="B98" s="6"/>
      <c r="C98" s="5"/>
      <c r="D98" s="5"/>
      <c r="E98" s="7">
        <f>(E96-E97)</f>
        <v>0.07496339712</v>
      </c>
    </row>
    <row r="99" spans="1:5" ht="12.75">
      <c r="A99" s="5" t="s">
        <v>63</v>
      </c>
      <c r="B99" s="6"/>
      <c r="C99" s="5"/>
      <c r="D99" s="5"/>
      <c r="E99" s="7">
        <f>(E90)</f>
        <v>1099.0849280000002</v>
      </c>
    </row>
    <row r="100" spans="1:5" ht="12.75">
      <c r="A100" s="5" t="s">
        <v>64</v>
      </c>
      <c r="B100" s="6"/>
      <c r="C100" s="5"/>
      <c r="D100" s="5"/>
      <c r="E100" s="12">
        <f>(E99/E94)*100</f>
        <v>8.06613663884137</v>
      </c>
    </row>
    <row r="101" spans="1:5" ht="12.75">
      <c r="A101" s="5"/>
      <c r="B101" s="6"/>
      <c r="C101" s="5"/>
      <c r="D101" s="5"/>
      <c r="E101" s="5"/>
    </row>
    <row r="102" spans="1:5" ht="12.75">
      <c r="A102" s="5" t="s">
        <v>499</v>
      </c>
      <c r="B102" s="6"/>
      <c r="C102" s="5"/>
      <c r="D102" s="5"/>
      <c r="E102" s="5"/>
    </row>
    <row r="103" spans="1:5" ht="12.75">
      <c r="A103" s="5" t="s">
        <v>498</v>
      </c>
      <c r="B103" s="6"/>
      <c r="C103" s="5"/>
      <c r="D103" s="5"/>
      <c r="E103" s="5"/>
    </row>
    <row r="104" spans="1:5" ht="12.75">
      <c r="A104" s="5" t="s">
        <v>473</v>
      </c>
      <c r="B104" s="6"/>
      <c r="C104" s="5"/>
      <c r="D104" s="5"/>
      <c r="E104" s="5"/>
    </row>
    <row r="105" spans="1:5" ht="12.75">
      <c r="A105" s="5" t="s">
        <v>65</v>
      </c>
      <c r="B105" s="6"/>
      <c r="C105" s="5"/>
      <c r="D105" s="5"/>
      <c r="E105" s="5"/>
    </row>
    <row r="106" spans="1:5" ht="12.75">
      <c r="A106" s="5"/>
      <c r="B106" s="6"/>
      <c r="C106" s="5"/>
      <c r="D106" s="5"/>
      <c r="E106" s="5"/>
    </row>
    <row r="107" spans="1:5" ht="12.75">
      <c r="A107" s="5" t="s">
        <v>442</v>
      </c>
      <c r="B107" s="6"/>
      <c r="C107" s="5"/>
      <c r="D107" s="5"/>
      <c r="E107" s="5"/>
    </row>
    <row r="108" spans="1:5" ht="12.75">
      <c r="A108" s="5" t="s">
        <v>443</v>
      </c>
      <c r="B108" s="6"/>
      <c r="C108" s="5"/>
      <c r="D108" s="5"/>
      <c r="E108" s="5"/>
    </row>
    <row r="109" spans="1:2" ht="12.75">
      <c r="A109" s="5" t="s">
        <v>446</v>
      </c>
      <c r="B109" s="4"/>
    </row>
    <row r="110" spans="1:2" ht="12.75">
      <c r="A110" s="5" t="s">
        <v>487</v>
      </c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38</v>
      </c>
    </row>
    <row r="2" spans="1:3" ht="12.75">
      <c r="A2" s="22" t="s">
        <v>471</v>
      </c>
      <c r="B2" s="3"/>
      <c r="C2" s="3"/>
    </row>
    <row r="3" ht="9" customHeight="1"/>
    <row r="4" spans="1:5" ht="15.75">
      <c r="A4" s="30" t="s">
        <v>293</v>
      </c>
      <c r="B4" s="30"/>
      <c r="C4" s="30"/>
      <c r="D4" s="30"/>
      <c r="E4" s="30"/>
    </row>
    <row r="5" spans="1:5" ht="9" customHeight="1">
      <c r="A5" s="1"/>
      <c r="B5" s="1"/>
      <c r="C5" s="1"/>
      <c r="D5" s="1"/>
      <c r="E5" s="1"/>
    </row>
    <row r="6" spans="1:5" ht="12.75">
      <c r="A6" s="1" t="s">
        <v>22</v>
      </c>
      <c r="B6" s="1" t="s">
        <v>294</v>
      </c>
      <c r="C6" s="1"/>
      <c r="D6" s="1"/>
      <c r="E6" s="1"/>
    </row>
    <row r="7" spans="1:5" ht="12.75">
      <c r="A7" s="1" t="s">
        <v>23</v>
      </c>
      <c r="B7" s="1" t="s">
        <v>243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7.5" customHeight="1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295</v>
      </c>
      <c r="B20" s="6" t="s">
        <v>21</v>
      </c>
      <c r="C20" s="5">
        <v>6</v>
      </c>
      <c r="D20" s="7">
        <v>25</v>
      </c>
      <c r="E20" s="7">
        <f>(C20*D20)</f>
        <v>150</v>
      </c>
    </row>
    <row r="21" spans="1:5" ht="12.75">
      <c r="A21" s="5" t="s">
        <v>230</v>
      </c>
      <c r="B21" s="6" t="s">
        <v>21</v>
      </c>
      <c r="C21" s="5">
        <v>5</v>
      </c>
      <c r="D21" s="7">
        <v>25</v>
      </c>
      <c r="E21" s="7">
        <f>(C21*D21)</f>
        <v>125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281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146</v>
      </c>
      <c r="B24" s="6" t="s">
        <v>21</v>
      </c>
      <c r="C24" s="5">
        <v>12</v>
      </c>
      <c r="D24" s="7">
        <v>25</v>
      </c>
      <c r="E24" s="7">
        <f>(C24*D24)</f>
        <v>300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4</v>
      </c>
      <c r="D26" s="7">
        <v>25</v>
      </c>
      <c r="E26" s="7">
        <f>(C26*D26)</f>
        <v>100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15</v>
      </c>
      <c r="B29" s="6" t="s">
        <v>21</v>
      </c>
      <c r="C29" s="5">
        <v>20</v>
      </c>
      <c r="D29" s="7">
        <v>25</v>
      </c>
      <c r="E29" s="7">
        <f>(C29*D29)</f>
        <v>500</v>
      </c>
    </row>
    <row r="30" spans="1:5" ht="12.75">
      <c r="A30" s="5" t="s">
        <v>16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126</v>
      </c>
      <c r="B31" s="6" t="s">
        <v>21</v>
      </c>
      <c r="C31" s="5">
        <v>25</v>
      </c>
      <c r="D31" s="7">
        <v>25</v>
      </c>
      <c r="E31" s="7">
        <f>(C31*D31)</f>
        <v>625</v>
      </c>
    </row>
    <row r="32" spans="1:5" ht="12.75">
      <c r="A32" s="5" t="s">
        <v>17</v>
      </c>
      <c r="B32" s="6" t="s">
        <v>21</v>
      </c>
      <c r="C32" s="5">
        <v>15</v>
      </c>
      <c r="D32" s="7">
        <v>25</v>
      </c>
      <c r="E32" s="7">
        <f>(C32*D32)</f>
        <v>375</v>
      </c>
    </row>
    <row r="33" spans="1:5" ht="12.75">
      <c r="A33" s="5" t="s">
        <v>296</v>
      </c>
      <c r="B33" s="6" t="s">
        <v>21</v>
      </c>
      <c r="C33" s="5">
        <v>2</v>
      </c>
      <c r="D33" s="7">
        <v>25</v>
      </c>
      <c r="E33" s="7">
        <f>(C33*D33)</f>
        <v>50</v>
      </c>
    </row>
    <row r="34" spans="1:5" ht="12.75">
      <c r="A34" s="5" t="s">
        <v>45</v>
      </c>
      <c r="B34" s="6"/>
      <c r="C34" s="5"/>
      <c r="D34" s="7"/>
      <c r="E34" s="7"/>
    </row>
    <row r="35" spans="1:5" ht="12.75">
      <c r="A35" s="5" t="s">
        <v>18</v>
      </c>
      <c r="B35" s="6" t="s">
        <v>21</v>
      </c>
      <c r="C35" s="5">
        <v>12</v>
      </c>
      <c r="D35" s="7">
        <v>25</v>
      </c>
      <c r="E35" s="7">
        <f>(C35*D35)</f>
        <v>300</v>
      </c>
    </row>
    <row r="36" spans="1:5" ht="12.75">
      <c r="A36" s="5" t="s">
        <v>46</v>
      </c>
      <c r="B36" s="6"/>
      <c r="C36" s="5"/>
      <c r="D36" s="7"/>
      <c r="E36" s="7"/>
    </row>
    <row r="37" spans="1:5" ht="12.75">
      <c r="A37" s="5" t="s">
        <v>290</v>
      </c>
      <c r="B37" s="6" t="s">
        <v>21</v>
      </c>
      <c r="C37" s="5">
        <v>2</v>
      </c>
      <c r="D37" s="7">
        <v>25</v>
      </c>
      <c r="E37" s="7">
        <f>(C37*D37)</f>
        <v>50</v>
      </c>
    </row>
    <row r="38" spans="1:5" ht="12.75">
      <c r="A38" s="5" t="s">
        <v>69</v>
      </c>
      <c r="B38" s="6" t="s">
        <v>21</v>
      </c>
      <c r="C38" s="5">
        <v>30</v>
      </c>
      <c r="D38" s="7">
        <v>25</v>
      </c>
      <c r="E38" s="7">
        <f>(C38*D38)</f>
        <v>750</v>
      </c>
    </row>
    <row r="39" spans="1:5" ht="12.75">
      <c r="A39" s="5" t="s">
        <v>19</v>
      </c>
      <c r="B39" s="6" t="s">
        <v>21</v>
      </c>
      <c r="C39" s="5">
        <v>20</v>
      </c>
      <c r="D39" s="7">
        <v>25</v>
      </c>
      <c r="E39" s="7">
        <f>(C39*D39)</f>
        <v>500</v>
      </c>
    </row>
    <row r="40" spans="1:5" ht="12.75">
      <c r="A40" s="5" t="s">
        <v>380</v>
      </c>
      <c r="B40" s="6" t="s">
        <v>21</v>
      </c>
      <c r="C40" s="5">
        <v>10</v>
      </c>
      <c r="D40" s="7">
        <v>25</v>
      </c>
      <c r="E40" s="7">
        <f>(C40*D40)</f>
        <v>250</v>
      </c>
    </row>
    <row r="41" spans="1:5" ht="12.75">
      <c r="A41" s="5" t="s">
        <v>284</v>
      </c>
      <c r="B41" s="6" t="s">
        <v>21</v>
      </c>
      <c r="C41" s="5">
        <v>30</v>
      </c>
      <c r="D41" s="7">
        <v>25</v>
      </c>
      <c r="E41" s="7">
        <f>(C41*D41)</f>
        <v>750</v>
      </c>
    </row>
    <row r="42" spans="1:5" ht="12.75">
      <c r="A42" s="19" t="s">
        <v>33</v>
      </c>
      <c r="B42" s="20"/>
      <c r="C42" s="19">
        <f>SUM(C20:C41)</f>
        <v>217</v>
      </c>
      <c r="D42" s="19"/>
      <c r="E42" s="21">
        <f>SUM(E20:E41)</f>
        <v>5425</v>
      </c>
    </row>
    <row r="43" spans="1:5" ht="9" customHeight="1">
      <c r="A43" s="5"/>
      <c r="B43" s="6"/>
      <c r="C43" s="5"/>
      <c r="D43" s="5"/>
      <c r="E43" s="5"/>
    </row>
    <row r="44" spans="1:5" ht="12.75">
      <c r="A44" s="5" t="s">
        <v>130</v>
      </c>
      <c r="B44" s="6"/>
      <c r="C44" s="5"/>
      <c r="D44" s="5"/>
      <c r="E44" s="5"/>
    </row>
    <row r="45" spans="1:5" ht="12.75">
      <c r="A45" s="5" t="s">
        <v>47</v>
      </c>
      <c r="B45" s="6" t="s">
        <v>370</v>
      </c>
      <c r="C45" s="5">
        <v>6</v>
      </c>
      <c r="D45" s="7">
        <v>54</v>
      </c>
      <c r="E45" s="7">
        <f>(C45*D45)</f>
        <v>324</v>
      </c>
    </row>
    <row r="46" spans="1:5" ht="12.75">
      <c r="A46" s="5" t="s">
        <v>48</v>
      </c>
      <c r="B46" s="6" t="s">
        <v>370</v>
      </c>
      <c r="C46" s="5">
        <v>4</v>
      </c>
      <c r="D46" s="7">
        <v>54</v>
      </c>
      <c r="E46" s="7">
        <f>(C46*D46)</f>
        <v>216</v>
      </c>
    </row>
    <row r="47" spans="1:5" ht="12.75">
      <c r="A47" s="5" t="s">
        <v>49</v>
      </c>
      <c r="B47" s="6" t="s">
        <v>370</v>
      </c>
      <c r="C47" s="5">
        <v>2</v>
      </c>
      <c r="D47" s="7">
        <v>54</v>
      </c>
      <c r="E47" s="7">
        <f>(C47*D47)</f>
        <v>108</v>
      </c>
    </row>
    <row r="48" spans="1:5" ht="12.75">
      <c r="A48" s="5" t="s">
        <v>70</v>
      </c>
      <c r="B48" s="6" t="s">
        <v>370</v>
      </c>
      <c r="C48" s="5">
        <v>4</v>
      </c>
      <c r="D48" s="7">
        <v>54</v>
      </c>
      <c r="E48" s="7">
        <f>(C48*D48)</f>
        <v>216</v>
      </c>
    </row>
    <row r="49" spans="1:5" ht="12.75">
      <c r="A49" s="19" t="s">
        <v>83</v>
      </c>
      <c r="B49" s="20"/>
      <c r="C49" s="19">
        <f>SUM(C45:C48)</f>
        <v>16</v>
      </c>
      <c r="D49" s="19"/>
      <c r="E49" s="21">
        <f>SUM(E45:E48)</f>
        <v>864</v>
      </c>
    </row>
    <row r="50" spans="1:5" ht="9" customHeight="1">
      <c r="A50" s="5"/>
      <c r="B50" s="6"/>
      <c r="C50" s="5"/>
      <c r="D50" s="5"/>
      <c r="E50" s="5"/>
    </row>
    <row r="51" spans="1:5" ht="12.75">
      <c r="A51" s="5" t="s">
        <v>50</v>
      </c>
      <c r="B51" s="6"/>
      <c r="C51" s="5"/>
      <c r="D51" s="5"/>
      <c r="E51" s="5"/>
    </row>
    <row r="52" spans="1:5" ht="12.75">
      <c r="A52" s="5" t="s">
        <v>179</v>
      </c>
      <c r="B52" s="6" t="s">
        <v>30</v>
      </c>
      <c r="C52" s="5">
        <v>2000</v>
      </c>
      <c r="D52" s="7">
        <v>3</v>
      </c>
      <c r="E52" s="7">
        <f>(C52*D52)</f>
        <v>6000</v>
      </c>
    </row>
    <row r="53" spans="1:5" ht="12.75">
      <c r="A53" s="5" t="s">
        <v>297</v>
      </c>
      <c r="B53" s="6"/>
      <c r="C53" s="5"/>
      <c r="D53" s="7"/>
      <c r="E53" s="7"/>
    </row>
    <row r="54" spans="1:5" ht="12.75">
      <c r="A54" s="5" t="s">
        <v>452</v>
      </c>
      <c r="B54" s="6" t="s">
        <v>30</v>
      </c>
      <c r="C54" s="5">
        <v>305</v>
      </c>
      <c r="D54" s="7">
        <v>1.8</v>
      </c>
      <c r="E54" s="7">
        <f>(C54*D54)</f>
        <v>549</v>
      </c>
    </row>
    <row r="55" spans="1:5" ht="12.75">
      <c r="A55" s="5" t="s">
        <v>374</v>
      </c>
      <c r="B55" s="6" t="s">
        <v>30</v>
      </c>
      <c r="C55" s="5">
        <v>435</v>
      </c>
      <c r="D55" s="7">
        <v>2.04</v>
      </c>
      <c r="E55" s="7">
        <f>(C55*D55)</f>
        <v>887.4</v>
      </c>
    </row>
    <row r="56" spans="1:5" ht="12.75">
      <c r="A56" s="5" t="s">
        <v>29</v>
      </c>
      <c r="B56" s="6" t="s">
        <v>30</v>
      </c>
      <c r="C56" s="5">
        <v>250</v>
      </c>
      <c r="D56" s="7">
        <v>1.96</v>
      </c>
      <c r="E56" s="7">
        <f>(C56*D56)</f>
        <v>490</v>
      </c>
    </row>
    <row r="57" spans="1:5" ht="12.75">
      <c r="A57" s="5" t="s">
        <v>439</v>
      </c>
      <c r="B57" s="6" t="s">
        <v>30</v>
      </c>
      <c r="C57" s="5">
        <v>5000</v>
      </c>
      <c r="D57" s="7">
        <v>0.5</v>
      </c>
      <c r="E57" s="7">
        <f>(C57*D57)</f>
        <v>2500</v>
      </c>
    </row>
    <row r="58" spans="1:5" ht="12.75">
      <c r="A58" s="5" t="s">
        <v>39</v>
      </c>
      <c r="B58" s="11"/>
      <c r="C58" s="5"/>
      <c r="D58" s="7"/>
      <c r="E58" s="7"/>
    </row>
    <row r="59" spans="1:5" ht="12.75">
      <c r="A59" s="5" t="s">
        <v>394</v>
      </c>
      <c r="B59" s="6" t="s">
        <v>30</v>
      </c>
      <c r="C59" s="5">
        <v>50</v>
      </c>
      <c r="D59" s="7">
        <v>15</v>
      </c>
      <c r="E59" s="7">
        <f aca="true" t="shared" si="0" ref="E59:E66">(C59*D59)</f>
        <v>750</v>
      </c>
    </row>
    <row r="60" spans="1:5" ht="12.75">
      <c r="A60" s="5" t="s">
        <v>419</v>
      </c>
      <c r="B60" s="6" t="s">
        <v>31</v>
      </c>
      <c r="C60" s="5">
        <v>2</v>
      </c>
      <c r="D60" s="7">
        <v>100</v>
      </c>
      <c r="E60" s="7">
        <f t="shared" si="0"/>
        <v>200</v>
      </c>
    </row>
    <row r="61" spans="1:5" ht="12.75">
      <c r="A61" s="5" t="s">
        <v>478</v>
      </c>
      <c r="B61" s="6" t="s">
        <v>31</v>
      </c>
      <c r="C61" s="5">
        <v>1</v>
      </c>
      <c r="D61" s="7">
        <v>70</v>
      </c>
      <c r="E61" s="7">
        <f t="shared" si="0"/>
        <v>70</v>
      </c>
    </row>
    <row r="62" spans="1:5" ht="12.75">
      <c r="A62" s="5" t="s">
        <v>401</v>
      </c>
      <c r="B62" s="6" t="s">
        <v>30</v>
      </c>
      <c r="C62" s="5">
        <v>3</v>
      </c>
      <c r="D62" s="7">
        <v>140</v>
      </c>
      <c r="E62" s="7">
        <f t="shared" si="0"/>
        <v>420</v>
      </c>
    </row>
    <row r="63" spans="1:5" ht="12.75">
      <c r="A63" s="5" t="s">
        <v>408</v>
      </c>
      <c r="B63" s="6" t="s">
        <v>30</v>
      </c>
      <c r="C63" s="5">
        <v>2</v>
      </c>
      <c r="D63" s="7">
        <v>75</v>
      </c>
      <c r="E63" s="7">
        <f t="shared" si="0"/>
        <v>150</v>
      </c>
    </row>
    <row r="64" spans="1:5" ht="12.75">
      <c r="A64" s="5" t="s">
        <v>410</v>
      </c>
      <c r="B64" s="6" t="s">
        <v>30</v>
      </c>
      <c r="C64" s="5">
        <v>2</v>
      </c>
      <c r="D64" s="7">
        <v>500</v>
      </c>
      <c r="E64" s="7">
        <f t="shared" si="0"/>
        <v>1000</v>
      </c>
    </row>
    <row r="65" spans="1:5" ht="12.75">
      <c r="A65" s="5" t="s">
        <v>298</v>
      </c>
      <c r="B65" s="6" t="s">
        <v>30</v>
      </c>
      <c r="C65" s="5">
        <v>5</v>
      </c>
      <c r="D65" s="7">
        <v>30</v>
      </c>
      <c r="E65" s="7">
        <f t="shared" si="0"/>
        <v>150</v>
      </c>
    </row>
    <row r="66" spans="1:5" ht="12.75">
      <c r="A66" s="5" t="s">
        <v>396</v>
      </c>
      <c r="B66" s="6" t="s">
        <v>31</v>
      </c>
      <c r="C66" s="5">
        <v>2</v>
      </c>
      <c r="D66" s="7">
        <v>20</v>
      </c>
      <c r="E66" s="7">
        <f t="shared" si="0"/>
        <v>40</v>
      </c>
    </row>
    <row r="67" spans="1:5" ht="12.75">
      <c r="A67" s="19" t="s">
        <v>34</v>
      </c>
      <c r="B67" s="20"/>
      <c r="C67" s="19"/>
      <c r="D67" s="19"/>
      <c r="E67" s="21">
        <f>SUM(E52:E66)</f>
        <v>13206.4</v>
      </c>
    </row>
    <row r="68" spans="1:5" ht="12.75">
      <c r="A68" s="5"/>
      <c r="B68" s="6"/>
      <c r="C68" s="5"/>
      <c r="D68" s="5"/>
      <c r="E68" s="5"/>
    </row>
    <row r="69" spans="1:5" ht="12.75">
      <c r="A69" s="5"/>
      <c r="B69" s="6"/>
      <c r="C69" s="5"/>
      <c r="D69" s="5"/>
      <c r="E69" s="5"/>
    </row>
    <row r="70" spans="1:6" ht="12.75">
      <c r="A70" s="5"/>
      <c r="B70" s="6"/>
      <c r="C70" s="5"/>
      <c r="D70" s="5"/>
      <c r="E70" s="5"/>
      <c r="F70">
        <v>39</v>
      </c>
    </row>
    <row r="71" spans="1:5" ht="12.75">
      <c r="A71" s="5"/>
      <c r="B71" s="6"/>
      <c r="C71" s="5"/>
      <c r="D71" s="5"/>
      <c r="E71" s="5"/>
    </row>
    <row r="72" spans="1:5" ht="12.75">
      <c r="A72" s="5"/>
      <c r="B72" s="6"/>
      <c r="C72" s="5"/>
      <c r="D72" s="5"/>
      <c r="E72" s="5"/>
    </row>
    <row r="73" spans="1:5" ht="12.75">
      <c r="A73" s="5"/>
      <c r="B73" s="6"/>
      <c r="C73" s="5"/>
      <c r="D73" s="5"/>
      <c r="E73" s="5"/>
    </row>
    <row r="74" spans="1:5" ht="12.75">
      <c r="A74" s="5"/>
      <c r="B74" s="6"/>
      <c r="C74" s="5"/>
      <c r="D74" s="5"/>
      <c r="E74" s="5"/>
    </row>
    <row r="75" spans="1:5" ht="12.75">
      <c r="A75" s="5" t="s">
        <v>32</v>
      </c>
      <c r="B75" s="6"/>
      <c r="C75" s="5"/>
      <c r="D75" s="5"/>
      <c r="E75" s="5"/>
    </row>
    <row r="76" spans="1:5" ht="12.75">
      <c r="A76" s="5" t="s">
        <v>77</v>
      </c>
      <c r="B76" s="6"/>
      <c r="C76" s="5"/>
      <c r="D76" s="5"/>
      <c r="E76" s="5">
        <f>(E42+E49+E67)*10/100</f>
        <v>1949.54</v>
      </c>
    </row>
    <row r="77" spans="1:5" ht="12.75">
      <c r="A77" s="19" t="s">
        <v>35</v>
      </c>
      <c r="B77" s="20"/>
      <c r="C77" s="19"/>
      <c r="D77" s="19"/>
      <c r="E77" s="19">
        <f>(E76)</f>
        <v>1949.54</v>
      </c>
    </row>
    <row r="78" spans="1:5" ht="12.75">
      <c r="A78" s="1" t="s">
        <v>36</v>
      </c>
      <c r="B78" s="8"/>
      <c r="C78" s="1"/>
      <c r="D78" s="1"/>
      <c r="E78" s="9">
        <f>(E42+E49+E67+E77)</f>
        <v>21444.940000000002</v>
      </c>
    </row>
    <row r="79" spans="1:5" ht="12.75">
      <c r="A79" s="5"/>
      <c r="B79" s="6"/>
      <c r="C79" s="5"/>
      <c r="D79" s="5"/>
      <c r="E79" s="5"/>
    </row>
    <row r="80" spans="1:5" ht="12.75">
      <c r="A80" s="5" t="s">
        <v>37</v>
      </c>
      <c r="B80" s="6"/>
      <c r="C80" s="5"/>
      <c r="D80" s="5"/>
      <c r="E80" s="5"/>
    </row>
    <row r="81" spans="1:5" ht="12.75">
      <c r="A81" s="5" t="s">
        <v>486</v>
      </c>
      <c r="B81" s="6"/>
      <c r="C81" s="5"/>
      <c r="D81" s="5"/>
      <c r="E81" s="7">
        <f>(E78)*1.92*6/100</f>
        <v>2470.457088</v>
      </c>
    </row>
    <row r="82" spans="1:5" ht="12.75">
      <c r="A82" s="1" t="s">
        <v>38</v>
      </c>
      <c r="B82" s="8"/>
      <c r="C82" s="1"/>
      <c r="D82" s="1"/>
      <c r="E82" s="9">
        <f>(E81)</f>
        <v>2470.457088</v>
      </c>
    </row>
    <row r="83" spans="1:5" ht="12.75">
      <c r="A83" s="5"/>
      <c r="B83" s="6"/>
      <c r="C83" s="5"/>
      <c r="D83" s="5"/>
      <c r="E83" s="5"/>
    </row>
    <row r="84" spans="1:5" ht="15.75">
      <c r="A84" s="2" t="s">
        <v>82</v>
      </c>
      <c r="B84" s="10"/>
      <c r="C84" s="2"/>
      <c r="D84" s="2"/>
      <c r="E84" s="13">
        <f>(E78+E82)</f>
        <v>23915.397088</v>
      </c>
    </row>
    <row r="85" spans="1:5" ht="12.75">
      <c r="A85" s="5"/>
      <c r="B85" s="6"/>
      <c r="C85" s="5"/>
      <c r="D85" s="5"/>
      <c r="E85" s="5"/>
    </row>
    <row r="86" spans="1:5" ht="12.75">
      <c r="A86" s="5" t="s">
        <v>84</v>
      </c>
      <c r="B86" s="6"/>
      <c r="C86" s="5"/>
      <c r="D86" s="5"/>
      <c r="E86" s="5"/>
    </row>
    <row r="87" spans="1:5" ht="12.75">
      <c r="A87" s="5" t="s">
        <v>53</v>
      </c>
      <c r="B87" s="6"/>
      <c r="C87" s="5"/>
      <c r="D87" s="5"/>
      <c r="E87" s="5">
        <v>25000</v>
      </c>
    </row>
    <row r="88" spans="1:5" ht="12.75">
      <c r="A88" s="5" t="s">
        <v>299</v>
      </c>
      <c r="B88" s="6"/>
      <c r="C88" s="5"/>
      <c r="D88" s="5"/>
      <c r="E88" s="5">
        <v>17000</v>
      </c>
    </row>
    <row r="89" spans="1:5" ht="12.75">
      <c r="A89" s="5" t="s">
        <v>300</v>
      </c>
      <c r="B89" s="6"/>
      <c r="C89" s="5"/>
      <c r="D89" s="5"/>
      <c r="E89" s="5">
        <v>8000</v>
      </c>
    </row>
    <row r="90" spans="1:5" ht="12.75">
      <c r="A90" s="5" t="s">
        <v>52</v>
      </c>
      <c r="B90" s="6"/>
      <c r="C90" s="5"/>
      <c r="D90" s="5"/>
      <c r="E90" s="7"/>
    </row>
    <row r="91" spans="1:6" ht="12.75">
      <c r="A91" s="5" t="s">
        <v>299</v>
      </c>
      <c r="B91" s="6"/>
      <c r="C91" s="5"/>
      <c r="D91" s="5"/>
      <c r="E91" s="7">
        <v>1.8</v>
      </c>
      <c r="F91" s="29"/>
    </row>
    <row r="92" spans="1:5" ht="12.75">
      <c r="A92" s="5" t="s">
        <v>300</v>
      </c>
      <c r="B92" s="6"/>
      <c r="C92" s="5"/>
      <c r="D92" s="5"/>
      <c r="E92" s="7">
        <v>0.62</v>
      </c>
    </row>
    <row r="93" spans="1:5" ht="12.75">
      <c r="A93" s="5" t="s">
        <v>51</v>
      </c>
      <c r="B93" s="6"/>
      <c r="C93" s="5"/>
      <c r="D93" s="5"/>
      <c r="E93" s="7">
        <f>(E88*E91)+(E89*E92)</f>
        <v>35560</v>
      </c>
    </row>
    <row r="94" spans="1:5" ht="12.75">
      <c r="A94" s="5"/>
      <c r="B94" s="6"/>
      <c r="C94" s="5"/>
      <c r="D94" s="5"/>
      <c r="E94" s="7"/>
    </row>
    <row r="95" spans="1:5" ht="12.75">
      <c r="A95" s="5" t="s">
        <v>85</v>
      </c>
      <c r="B95" s="6"/>
      <c r="C95" s="5"/>
      <c r="D95" s="5"/>
      <c r="E95" s="7"/>
    </row>
    <row r="96" spans="1:5" ht="12.75">
      <c r="A96" s="5" t="s">
        <v>54</v>
      </c>
      <c r="B96" s="6" t="s">
        <v>30</v>
      </c>
      <c r="C96" s="5">
        <f>(E87*5)/100</f>
        <v>1250</v>
      </c>
      <c r="D96" s="5"/>
      <c r="E96" s="7">
        <f>(E97+E98)</f>
        <v>1778</v>
      </c>
    </row>
    <row r="97" spans="1:5" ht="12.75">
      <c r="A97" s="5" t="s">
        <v>301</v>
      </c>
      <c r="B97" s="6" t="s">
        <v>30</v>
      </c>
      <c r="C97" s="5">
        <f>(E88*5)/100</f>
        <v>850</v>
      </c>
      <c r="D97" s="5"/>
      <c r="E97" s="7">
        <f>(C97*E91)</f>
        <v>1530</v>
      </c>
    </row>
    <row r="98" spans="1:5" ht="12.75">
      <c r="A98" s="5" t="s">
        <v>302</v>
      </c>
      <c r="B98" s="6" t="s">
        <v>30</v>
      </c>
      <c r="C98" s="5">
        <f>(E89*5)/100</f>
        <v>400</v>
      </c>
      <c r="D98" s="5"/>
      <c r="E98" s="7">
        <f>(C98*E92)</f>
        <v>248</v>
      </c>
    </row>
    <row r="99" spans="1:5" ht="12.75">
      <c r="A99" s="5" t="s">
        <v>55</v>
      </c>
      <c r="B99" s="6" t="s">
        <v>30</v>
      </c>
      <c r="C99" s="5">
        <f>(E87*95)/100</f>
        <v>23750</v>
      </c>
      <c r="D99" s="5"/>
      <c r="E99" s="7">
        <f>(E100+E101)</f>
        <v>33782</v>
      </c>
    </row>
    <row r="100" spans="1:5" ht="12.75">
      <c r="A100" s="5" t="s">
        <v>301</v>
      </c>
      <c r="B100" s="6" t="s">
        <v>30</v>
      </c>
      <c r="C100" s="5">
        <f>(E88*95)/100</f>
        <v>16150</v>
      </c>
      <c r="D100" s="5"/>
      <c r="E100" s="7">
        <f>(C100*E91)</f>
        <v>29070</v>
      </c>
    </row>
    <row r="101" spans="1:5" ht="12.75">
      <c r="A101" s="5" t="s">
        <v>302</v>
      </c>
      <c r="B101" s="6" t="s">
        <v>30</v>
      </c>
      <c r="C101" s="5">
        <f>(E89*95)/100</f>
        <v>7600</v>
      </c>
      <c r="D101" s="5"/>
      <c r="E101" s="7">
        <f>(C101*E92)</f>
        <v>4712</v>
      </c>
    </row>
    <row r="102" spans="1:5" ht="12.75">
      <c r="A102" s="5" t="s">
        <v>56</v>
      </c>
      <c r="B102" s="6"/>
      <c r="C102" s="5"/>
      <c r="D102" s="5"/>
      <c r="E102" s="7">
        <f>(E99-E84)</f>
        <v>9866.602911999998</v>
      </c>
    </row>
    <row r="103" spans="1:5" ht="12.75">
      <c r="A103" s="5"/>
      <c r="B103" s="6"/>
      <c r="C103" s="5"/>
      <c r="D103" s="5"/>
      <c r="E103" s="7"/>
    </row>
    <row r="104" spans="1:5" ht="12.75">
      <c r="A104" s="5" t="s">
        <v>86</v>
      </c>
      <c r="B104" s="6"/>
      <c r="C104" s="5"/>
      <c r="D104" s="5"/>
      <c r="E104" s="7"/>
    </row>
    <row r="105" spans="1:5" ht="12.75">
      <c r="A105" s="5" t="s">
        <v>57</v>
      </c>
      <c r="B105" s="6"/>
      <c r="C105" s="5"/>
      <c r="D105" s="5"/>
      <c r="E105" s="7">
        <f>(E93)</f>
        <v>35560</v>
      </c>
    </row>
    <row r="106" spans="1:5" ht="12.75">
      <c r="A106" s="5" t="s">
        <v>58</v>
      </c>
      <c r="B106" s="6"/>
      <c r="C106" s="5"/>
      <c r="D106" s="5"/>
      <c r="E106" s="7">
        <f>(E84)</f>
        <v>23915.397088</v>
      </c>
    </row>
    <row r="107" spans="1:5" ht="12.75">
      <c r="A107" s="5" t="s">
        <v>59</v>
      </c>
      <c r="B107" s="6"/>
      <c r="C107" s="5"/>
      <c r="D107" s="5"/>
      <c r="E107" s="7">
        <f>(E105-E106)</f>
        <v>11644.602911999998</v>
      </c>
    </row>
    <row r="108" spans="1:5" ht="12.75">
      <c r="A108" s="5" t="s">
        <v>60</v>
      </c>
      <c r="B108" s="6"/>
      <c r="C108" s="5"/>
      <c r="D108" s="5"/>
      <c r="E108" s="7"/>
    </row>
    <row r="109" spans="1:5" ht="12.75">
      <c r="A109" s="5" t="s">
        <v>303</v>
      </c>
      <c r="B109" s="6"/>
      <c r="C109" s="5"/>
      <c r="D109" s="5"/>
      <c r="E109" s="7">
        <v>1.8</v>
      </c>
    </row>
    <row r="110" spans="1:5" ht="12.75">
      <c r="A110" s="5" t="s">
        <v>304</v>
      </c>
      <c r="B110" s="6"/>
      <c r="C110" s="5"/>
      <c r="D110" s="5"/>
      <c r="E110" s="7">
        <v>0.62</v>
      </c>
    </row>
    <row r="111" spans="1:5" ht="12.75">
      <c r="A111" s="5" t="s">
        <v>61</v>
      </c>
      <c r="B111" s="6"/>
      <c r="C111" s="5"/>
      <c r="D111" s="5"/>
      <c r="E111" s="7">
        <f>(E84/E87)</f>
        <v>0.95661588352</v>
      </c>
    </row>
    <row r="112" spans="1:5" ht="12.75">
      <c r="A112" s="5" t="s">
        <v>62</v>
      </c>
      <c r="B112" s="6"/>
      <c r="C112" s="5"/>
      <c r="D112" s="5"/>
      <c r="E112" s="7"/>
    </row>
    <row r="113" spans="1:5" ht="12.75">
      <c r="A113" s="5" t="s">
        <v>303</v>
      </c>
      <c r="B113" s="6"/>
      <c r="C113" s="5"/>
      <c r="D113" s="5"/>
      <c r="E113" s="7">
        <f>(E109-E111)</f>
        <v>0.84338411648</v>
      </c>
    </row>
    <row r="114" spans="1:5" ht="12.75">
      <c r="A114" s="5" t="s">
        <v>304</v>
      </c>
      <c r="B114" s="6"/>
      <c r="C114" s="5"/>
      <c r="D114" s="5"/>
      <c r="E114" s="7">
        <f>(E110-E111)</f>
        <v>-0.33661588352000005</v>
      </c>
    </row>
    <row r="115" spans="1:5" ht="12.75">
      <c r="A115" s="5" t="s">
        <v>63</v>
      </c>
      <c r="B115" s="6"/>
      <c r="C115" s="5"/>
      <c r="D115" s="5"/>
      <c r="E115" s="7">
        <f>(E102)</f>
        <v>9866.602911999998</v>
      </c>
    </row>
    <row r="116" spans="1:5" ht="12.75">
      <c r="A116" s="5" t="s">
        <v>64</v>
      </c>
      <c r="B116" s="6"/>
      <c r="C116" s="5"/>
      <c r="D116" s="5"/>
      <c r="E116" s="12">
        <f>(E115/E106)*100</f>
        <v>41.25627885539376</v>
      </c>
    </row>
    <row r="117" spans="1:5" ht="12.75">
      <c r="A117" s="5"/>
      <c r="B117" s="6"/>
      <c r="C117" s="5"/>
      <c r="D117" s="5"/>
      <c r="E117" s="5"/>
    </row>
    <row r="118" spans="1:5" ht="12.75">
      <c r="A118" s="5" t="s">
        <v>499</v>
      </c>
      <c r="B118" s="6"/>
      <c r="C118" s="5"/>
      <c r="D118" s="5"/>
      <c r="E118" s="5"/>
    </row>
    <row r="119" spans="1:5" ht="12.75">
      <c r="A119" s="5" t="s">
        <v>498</v>
      </c>
      <c r="B119" s="6"/>
      <c r="C119" s="5"/>
      <c r="D119" s="5"/>
      <c r="E119" s="5"/>
    </row>
    <row r="120" spans="1:5" ht="12.75">
      <c r="A120" s="5" t="s">
        <v>473</v>
      </c>
      <c r="B120" s="6"/>
      <c r="C120" s="5"/>
      <c r="D120" s="5"/>
      <c r="E120" s="5"/>
    </row>
    <row r="121" spans="1:5" ht="12.75">
      <c r="A121" s="5" t="s">
        <v>65</v>
      </c>
      <c r="B121" s="6"/>
      <c r="C121" s="5"/>
      <c r="D121" s="5"/>
      <c r="E121" s="5"/>
    </row>
    <row r="122" spans="1:5" ht="12.75">
      <c r="A122" s="5"/>
      <c r="B122" s="6"/>
      <c r="C122" s="5"/>
      <c r="D122" s="5"/>
      <c r="E122" s="5"/>
    </row>
    <row r="123" spans="1:5" ht="12.75">
      <c r="A123" s="5" t="s">
        <v>442</v>
      </c>
      <c r="B123" s="6"/>
      <c r="C123" s="5"/>
      <c r="D123" s="5"/>
      <c r="E123" s="5"/>
    </row>
    <row r="124" spans="1:5" ht="12.75">
      <c r="A124" s="5" t="s">
        <v>443</v>
      </c>
      <c r="B124" s="6"/>
      <c r="C124" s="5"/>
      <c r="D124" s="5"/>
      <c r="E124" s="5"/>
    </row>
    <row r="125" spans="1:2" ht="12.75">
      <c r="A125" s="5" t="s">
        <v>446</v>
      </c>
      <c r="B125" s="4"/>
    </row>
    <row r="126" spans="1:2" ht="12.75">
      <c r="A126" s="5" t="s">
        <v>487</v>
      </c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73</v>
      </c>
    </row>
    <row r="2" spans="1:3" ht="12.75">
      <c r="A2" s="22" t="s">
        <v>471</v>
      </c>
      <c r="B2" s="3"/>
      <c r="C2" s="3"/>
    </row>
    <row r="4" spans="1:5" ht="15.75">
      <c r="A4" s="30" t="s">
        <v>305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306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307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15</v>
      </c>
      <c r="D20" s="7">
        <v>30</v>
      </c>
      <c r="E20" s="7">
        <f>(C20*D20)</f>
        <v>450</v>
      </c>
    </row>
    <row r="21" spans="1:5" ht="12.75">
      <c r="A21" s="5" t="s">
        <v>96</v>
      </c>
      <c r="B21" s="6" t="s">
        <v>21</v>
      </c>
      <c r="C21" s="5">
        <v>20</v>
      </c>
      <c r="D21" s="7">
        <v>30</v>
      </c>
      <c r="E21" s="7">
        <f>(C21*D21)</f>
        <v>600</v>
      </c>
    </row>
    <row r="22" spans="1:5" ht="12.75">
      <c r="A22" s="5" t="s">
        <v>98</v>
      </c>
      <c r="B22" s="6"/>
      <c r="C22" s="5"/>
      <c r="D22" s="7"/>
      <c r="E22" s="7"/>
    </row>
    <row r="23" spans="1:5" ht="12.75">
      <c r="A23" s="5" t="s">
        <v>99</v>
      </c>
      <c r="B23" s="6" t="s">
        <v>21</v>
      </c>
      <c r="C23" s="5">
        <v>20</v>
      </c>
      <c r="D23" s="7">
        <v>30</v>
      </c>
      <c r="E23" s="7">
        <f>(C23*D23)</f>
        <v>600</v>
      </c>
    </row>
    <row r="24" spans="1:5" ht="12.75">
      <c r="A24" s="5" t="s">
        <v>174</v>
      </c>
      <c r="B24" s="6" t="s">
        <v>21</v>
      </c>
      <c r="C24" s="5">
        <v>1</v>
      </c>
      <c r="D24" s="7">
        <v>30</v>
      </c>
      <c r="E24" s="7">
        <f>(C24*D24)</f>
        <v>30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101</v>
      </c>
      <c r="B26" s="6" t="s">
        <v>21</v>
      </c>
      <c r="C26" s="5">
        <v>10</v>
      </c>
      <c r="D26" s="7">
        <v>30</v>
      </c>
      <c r="E26" s="7">
        <f>(C26*D26)</f>
        <v>300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308</v>
      </c>
      <c r="B28" s="6" t="s">
        <v>21</v>
      </c>
      <c r="C28" s="5">
        <v>40</v>
      </c>
      <c r="D28" s="7">
        <v>30</v>
      </c>
      <c r="E28" s="7">
        <f>(C28*D28)</f>
        <v>1200</v>
      </c>
    </row>
    <row r="29" spans="1:5" ht="12.75">
      <c r="A29" s="5" t="s">
        <v>45</v>
      </c>
      <c r="B29" s="6"/>
      <c r="C29" s="5"/>
      <c r="D29" s="7"/>
      <c r="E29" s="7"/>
    </row>
    <row r="30" spans="1:5" ht="12.75">
      <c r="A30" s="5" t="s">
        <v>18</v>
      </c>
      <c r="B30" s="6" t="s">
        <v>21</v>
      </c>
      <c r="C30" s="5">
        <v>8</v>
      </c>
      <c r="D30" s="7">
        <v>30</v>
      </c>
      <c r="E30" s="7">
        <f>(C30*D30)</f>
        <v>240</v>
      </c>
    </row>
    <row r="31" spans="1:5" ht="12.75">
      <c r="A31" s="19" t="s">
        <v>33</v>
      </c>
      <c r="B31" s="20"/>
      <c r="C31" s="19">
        <f>SUM(C20:C30)</f>
        <v>114</v>
      </c>
      <c r="D31" s="19"/>
      <c r="E31" s="21">
        <f>SUM(E20:E30)</f>
        <v>3420</v>
      </c>
    </row>
    <row r="32" spans="1:5" ht="12.75">
      <c r="A32" s="5"/>
      <c r="B32" s="6"/>
      <c r="C32" s="5"/>
      <c r="D32" s="5"/>
      <c r="E32" s="5"/>
    </row>
    <row r="33" spans="1:5" ht="12.75">
      <c r="A33" s="5" t="s">
        <v>103</v>
      </c>
      <c r="B33" s="6"/>
      <c r="C33" s="5"/>
      <c r="D33" s="5"/>
      <c r="E33" s="5"/>
    </row>
    <row r="34" spans="1:5" ht="12.75">
      <c r="A34" s="5" t="s">
        <v>207</v>
      </c>
      <c r="B34" s="6" t="s">
        <v>105</v>
      </c>
      <c r="C34" s="5">
        <v>2000</v>
      </c>
      <c r="D34" s="7">
        <v>1.5</v>
      </c>
      <c r="E34" s="7">
        <f>(C34*D34)</f>
        <v>3000</v>
      </c>
    </row>
    <row r="35" spans="1:5" ht="12.75">
      <c r="A35" s="5" t="s">
        <v>309</v>
      </c>
      <c r="B35" s="6"/>
      <c r="C35" s="5"/>
      <c r="D35" s="7"/>
      <c r="E35" s="7"/>
    </row>
    <row r="36" spans="1:5" ht="12.75">
      <c r="A36" s="5" t="s">
        <v>28</v>
      </c>
      <c r="B36" s="6" t="s">
        <v>30</v>
      </c>
      <c r="C36" s="5">
        <v>105</v>
      </c>
      <c r="D36" s="7">
        <v>1.64</v>
      </c>
      <c r="E36" s="7">
        <f>(C36*D36)</f>
        <v>172.2</v>
      </c>
    </row>
    <row r="37" spans="1:5" ht="12.75">
      <c r="A37" s="5" t="s">
        <v>374</v>
      </c>
      <c r="B37" s="6" t="s">
        <v>30</v>
      </c>
      <c r="C37" s="5">
        <v>175</v>
      </c>
      <c r="D37" s="7">
        <v>2.04</v>
      </c>
      <c r="E37" s="7">
        <f>(C37*D37)</f>
        <v>357</v>
      </c>
    </row>
    <row r="38" spans="1:5" ht="12.75">
      <c r="A38" s="5" t="s">
        <v>29</v>
      </c>
      <c r="B38" s="6" t="s">
        <v>30</v>
      </c>
      <c r="C38" s="5">
        <v>100</v>
      </c>
      <c r="D38" s="7">
        <v>1.96</v>
      </c>
      <c r="E38" s="7">
        <f>(C38*D38)</f>
        <v>196</v>
      </c>
    </row>
    <row r="39" spans="1:5" ht="12.75">
      <c r="A39" s="5" t="s">
        <v>107</v>
      </c>
      <c r="B39" s="11"/>
      <c r="C39" s="5"/>
      <c r="D39" s="7"/>
      <c r="E39" s="7"/>
    </row>
    <row r="40" spans="1:5" ht="12.75">
      <c r="A40" s="5" t="s">
        <v>411</v>
      </c>
      <c r="B40" s="6" t="s">
        <v>31</v>
      </c>
      <c r="C40" s="5">
        <v>1</v>
      </c>
      <c r="D40" s="7">
        <v>100</v>
      </c>
      <c r="E40" s="7">
        <f>(C40*D40)</f>
        <v>100</v>
      </c>
    </row>
    <row r="41" spans="1:5" ht="12.75">
      <c r="A41" s="5" t="s">
        <v>402</v>
      </c>
      <c r="B41" s="6" t="s">
        <v>30</v>
      </c>
      <c r="C41" s="5">
        <v>6</v>
      </c>
      <c r="D41" s="7">
        <v>45</v>
      </c>
      <c r="E41" s="7">
        <f>(C41*D41)</f>
        <v>270</v>
      </c>
    </row>
    <row r="42" spans="1:5" ht="12.75">
      <c r="A42" s="5" t="s">
        <v>396</v>
      </c>
      <c r="B42" s="6" t="s">
        <v>31</v>
      </c>
      <c r="C42" s="5">
        <v>1</v>
      </c>
      <c r="D42" s="7">
        <v>20</v>
      </c>
      <c r="E42" s="7">
        <f>(C42*D42)</f>
        <v>20</v>
      </c>
    </row>
    <row r="43" spans="1:5" ht="12.75">
      <c r="A43" s="19" t="s">
        <v>34</v>
      </c>
      <c r="B43" s="20"/>
      <c r="C43" s="19"/>
      <c r="D43" s="19"/>
      <c r="E43" s="21">
        <f>SUM(E34:E42)</f>
        <v>4115.2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32</v>
      </c>
      <c r="B45" s="6"/>
      <c r="C45" s="5"/>
      <c r="D45" s="5"/>
      <c r="E45" s="5"/>
    </row>
    <row r="46" spans="1:5" ht="12.75">
      <c r="A46" s="5" t="s">
        <v>77</v>
      </c>
      <c r="B46" s="6"/>
      <c r="C46" s="5"/>
      <c r="D46" s="5"/>
      <c r="E46" s="7">
        <f>(E31+E43)*10/100</f>
        <v>753.52</v>
      </c>
    </row>
    <row r="47" spans="1:5" ht="12.75">
      <c r="A47" s="19" t="s">
        <v>35</v>
      </c>
      <c r="B47" s="20"/>
      <c r="C47" s="19"/>
      <c r="D47" s="19"/>
      <c r="E47" s="21">
        <f>(E46)</f>
        <v>753.52</v>
      </c>
    </row>
    <row r="48" spans="1:5" ht="12.75">
      <c r="A48" s="1" t="s">
        <v>36</v>
      </c>
      <c r="B48" s="8"/>
      <c r="C48" s="1"/>
      <c r="D48" s="1"/>
      <c r="E48" s="9">
        <f>(E31+E43+E47)</f>
        <v>8288.72</v>
      </c>
    </row>
    <row r="49" spans="1:5" ht="12.75">
      <c r="A49" s="5"/>
      <c r="B49" s="6"/>
      <c r="C49" s="5"/>
      <c r="D49" s="5"/>
      <c r="E49" s="5"/>
    </row>
    <row r="50" spans="1:5" ht="12.75">
      <c r="A50" s="5" t="s">
        <v>37</v>
      </c>
      <c r="B50" s="6"/>
      <c r="C50" s="5"/>
      <c r="D50" s="5"/>
      <c r="E50" s="5"/>
    </row>
    <row r="51" spans="1:5" ht="12.75">
      <c r="A51" s="5" t="s">
        <v>486</v>
      </c>
      <c r="B51" s="6"/>
      <c r="C51" s="5"/>
      <c r="D51" s="5"/>
      <c r="E51" s="7">
        <f>((E48)*1.92*12/100)</f>
        <v>1909.7210879999998</v>
      </c>
    </row>
    <row r="52" spans="1:5" ht="12.75">
      <c r="A52" s="1" t="s">
        <v>38</v>
      </c>
      <c r="B52" s="8"/>
      <c r="C52" s="1"/>
      <c r="D52" s="1"/>
      <c r="E52" s="9">
        <f>(E51)</f>
        <v>1909.7210879999998</v>
      </c>
    </row>
    <row r="53" spans="1:5" ht="12.75">
      <c r="A53" s="5"/>
      <c r="B53" s="6"/>
      <c r="C53" s="5"/>
      <c r="D53" s="5"/>
      <c r="E53" s="5"/>
    </row>
    <row r="54" spans="1:5" ht="15.75">
      <c r="A54" s="2" t="s">
        <v>82</v>
      </c>
      <c r="B54" s="10"/>
      <c r="C54" s="2"/>
      <c r="D54" s="2"/>
      <c r="E54" s="13">
        <f>(E48+E52)</f>
        <v>10198.441088</v>
      </c>
    </row>
    <row r="55" spans="1:5" ht="12.75">
      <c r="A55" s="5"/>
      <c r="B55" s="6"/>
      <c r="C55" s="5"/>
      <c r="D55" s="5"/>
      <c r="E55" s="5"/>
    </row>
    <row r="56" spans="1:5" ht="12.75">
      <c r="A56" s="5" t="s">
        <v>499</v>
      </c>
      <c r="B56" s="6"/>
      <c r="C56" s="5"/>
      <c r="D56" s="5"/>
      <c r="E56" s="5"/>
    </row>
    <row r="57" spans="1:5" ht="12.75">
      <c r="A57" s="5" t="s">
        <v>498</v>
      </c>
      <c r="B57" s="6"/>
      <c r="C57" s="5"/>
      <c r="D57" s="5"/>
      <c r="E57" s="5"/>
    </row>
    <row r="58" spans="1:5" ht="12.75">
      <c r="A58" s="5" t="s">
        <v>473</v>
      </c>
      <c r="B58" s="6"/>
      <c r="C58" s="5"/>
      <c r="D58" s="5"/>
      <c r="E58" s="5"/>
    </row>
    <row r="59" spans="1:5" ht="12.75">
      <c r="A59" s="5" t="s">
        <v>65</v>
      </c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 t="s">
        <v>88</v>
      </c>
      <c r="B61" s="6"/>
      <c r="C61" s="5"/>
      <c r="D61" s="5"/>
      <c r="E61" s="5"/>
    </row>
    <row r="62" spans="1:5" ht="12.75">
      <c r="A62" s="5" t="s">
        <v>448</v>
      </c>
      <c r="B62" s="6"/>
      <c r="C62" s="5"/>
      <c r="D62" s="5"/>
      <c r="E62" s="5"/>
    </row>
    <row r="63" spans="1:2" ht="12.75">
      <c r="A63" s="5" t="s">
        <v>489</v>
      </c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58</v>
      </c>
    </row>
    <row r="2" spans="1:3" ht="12.75">
      <c r="A2" s="22" t="s">
        <v>471</v>
      </c>
      <c r="B2" s="3"/>
      <c r="C2" s="3"/>
    </row>
    <row r="4" spans="1:5" ht="15.75">
      <c r="A4" s="30" t="s">
        <v>160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143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161</v>
      </c>
      <c r="B22" s="6" t="s">
        <v>21</v>
      </c>
      <c r="C22" s="5">
        <v>30</v>
      </c>
      <c r="D22" s="7">
        <v>25</v>
      </c>
      <c r="E22" s="7">
        <f>(C22*D22)</f>
        <v>750</v>
      </c>
    </row>
    <row r="23" spans="1:5" ht="12.75">
      <c r="A23" s="5" t="s">
        <v>17</v>
      </c>
      <c r="B23" s="6" t="s">
        <v>21</v>
      </c>
      <c r="C23" s="5">
        <v>15</v>
      </c>
      <c r="D23" s="7">
        <v>25</v>
      </c>
      <c r="E23" s="7">
        <f>(C23*D23)</f>
        <v>375</v>
      </c>
    </row>
    <row r="24" spans="1:5" ht="12.75">
      <c r="A24" s="5" t="s">
        <v>45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6</v>
      </c>
      <c r="D25" s="7">
        <v>25</v>
      </c>
      <c r="E25" s="7">
        <f>(C25*D25)</f>
        <v>150</v>
      </c>
    </row>
    <row r="26" spans="1:5" ht="12.75">
      <c r="A26" s="5" t="s">
        <v>46</v>
      </c>
      <c r="B26" s="6"/>
      <c r="C26" s="5"/>
      <c r="D26" s="7"/>
      <c r="E26" s="7"/>
    </row>
    <row r="27" spans="1:5" ht="12.75">
      <c r="A27" s="5" t="s">
        <v>162</v>
      </c>
      <c r="B27" s="6" t="s">
        <v>21</v>
      </c>
      <c r="C27" s="5">
        <v>40</v>
      </c>
      <c r="D27" s="7">
        <v>25</v>
      </c>
      <c r="E27" s="7">
        <f>(C27*D27)</f>
        <v>1000</v>
      </c>
    </row>
    <row r="28" spans="1:5" ht="12.75">
      <c r="A28" s="19" t="s">
        <v>33</v>
      </c>
      <c r="B28" s="20"/>
      <c r="C28" s="19">
        <f>SUM(C19:C27)</f>
        <v>94</v>
      </c>
      <c r="D28" s="19"/>
      <c r="E28" s="21">
        <f>SUM(E20:E27)</f>
        <v>2350</v>
      </c>
    </row>
    <row r="29" spans="1:5" ht="12.75">
      <c r="A29" s="5"/>
      <c r="B29" s="6"/>
      <c r="C29" s="5"/>
      <c r="D29" s="5"/>
      <c r="E29" s="5"/>
    </row>
    <row r="30" spans="1:5" ht="12.75">
      <c r="A30" s="5" t="s">
        <v>103</v>
      </c>
      <c r="B30" s="6"/>
      <c r="C30" s="5"/>
      <c r="D30" s="5"/>
      <c r="E30" s="5"/>
    </row>
    <row r="31" spans="1:5" ht="12.75">
      <c r="A31" s="5" t="s">
        <v>438</v>
      </c>
      <c r="B31" s="6"/>
      <c r="C31" s="5"/>
      <c r="D31" s="7"/>
      <c r="E31" s="7"/>
    </row>
    <row r="32" spans="1:5" ht="12.75">
      <c r="A32" s="5" t="s">
        <v>374</v>
      </c>
      <c r="B32" s="6" t="s">
        <v>30</v>
      </c>
      <c r="C32" s="5">
        <v>175</v>
      </c>
      <c r="D32" s="7">
        <v>2.04</v>
      </c>
      <c r="E32" s="7">
        <f>(C32*D32)</f>
        <v>357</v>
      </c>
    </row>
    <row r="33" spans="1:5" ht="12.75">
      <c r="A33" s="5" t="s">
        <v>29</v>
      </c>
      <c r="B33" s="6" t="s">
        <v>30</v>
      </c>
      <c r="C33" s="5">
        <v>50</v>
      </c>
      <c r="D33" s="7">
        <v>1.96</v>
      </c>
      <c r="E33" s="7">
        <f>(C33*D33)</f>
        <v>98</v>
      </c>
    </row>
    <row r="34" spans="1:5" ht="12.75">
      <c r="A34" s="5" t="s">
        <v>163</v>
      </c>
      <c r="B34" s="11"/>
      <c r="C34" s="5"/>
      <c r="D34" s="7"/>
      <c r="E34" s="7"/>
    </row>
    <row r="35" spans="1:5" ht="12.75">
      <c r="A35" s="5" t="s">
        <v>397</v>
      </c>
      <c r="B35" s="6" t="s">
        <v>31</v>
      </c>
      <c r="C35" s="5">
        <v>3</v>
      </c>
      <c r="D35" s="7">
        <v>35</v>
      </c>
      <c r="E35" s="7">
        <f>(C35*D35)</f>
        <v>105</v>
      </c>
    </row>
    <row r="36" spans="1:5" ht="12.75">
      <c r="A36" s="5" t="s">
        <v>393</v>
      </c>
      <c r="B36" s="6" t="s">
        <v>31</v>
      </c>
      <c r="C36" s="5">
        <v>1</v>
      </c>
      <c r="D36" s="7">
        <v>100</v>
      </c>
      <c r="E36" s="7">
        <f>(C36*D36)</f>
        <v>100</v>
      </c>
    </row>
    <row r="37" spans="1:5" ht="12.75">
      <c r="A37" s="5" t="s">
        <v>478</v>
      </c>
      <c r="B37" s="6" t="s">
        <v>31</v>
      </c>
      <c r="C37" s="5">
        <v>1</v>
      </c>
      <c r="D37" s="7">
        <v>84</v>
      </c>
      <c r="E37" s="7">
        <f>(C37*D37)</f>
        <v>84</v>
      </c>
    </row>
    <row r="38" spans="1:5" ht="12.75">
      <c r="A38" s="5" t="s">
        <v>137</v>
      </c>
      <c r="B38" s="6" t="s">
        <v>30</v>
      </c>
      <c r="C38" s="5">
        <v>2</v>
      </c>
      <c r="D38" s="7">
        <v>35</v>
      </c>
      <c r="E38" s="7">
        <f>(C38*D38)</f>
        <v>70</v>
      </c>
    </row>
    <row r="39" spans="1:5" ht="12.75">
      <c r="A39" s="5" t="s">
        <v>396</v>
      </c>
      <c r="B39" s="6" t="s">
        <v>31</v>
      </c>
      <c r="C39" s="5">
        <v>1</v>
      </c>
      <c r="D39" s="7">
        <v>20</v>
      </c>
      <c r="E39" s="7">
        <f>(C39*D39)</f>
        <v>20</v>
      </c>
    </row>
    <row r="40" spans="1:5" ht="12.75">
      <c r="A40" s="19" t="s">
        <v>34</v>
      </c>
      <c r="B40" s="20"/>
      <c r="C40" s="19"/>
      <c r="D40" s="19"/>
      <c r="E40" s="21">
        <f>SUM(E32:E39)</f>
        <v>834</v>
      </c>
    </row>
    <row r="41" spans="1:5" ht="12.75">
      <c r="A41" s="5"/>
      <c r="B41" s="6"/>
      <c r="C41" s="5"/>
      <c r="D41" s="5"/>
      <c r="E41" s="5"/>
    </row>
    <row r="42" spans="1:5" ht="12.75">
      <c r="A42" s="5" t="s">
        <v>32</v>
      </c>
      <c r="B42" s="6"/>
      <c r="C42" s="5"/>
      <c r="D42" s="5"/>
      <c r="E42" s="5"/>
    </row>
    <row r="43" spans="1:5" ht="12.75">
      <c r="A43" s="5" t="s">
        <v>77</v>
      </c>
      <c r="B43" s="6"/>
      <c r="C43" s="5"/>
      <c r="D43" s="5"/>
      <c r="E43" s="7">
        <f>(E28+E40)*10/100</f>
        <v>318.4</v>
      </c>
    </row>
    <row r="44" spans="1:5" ht="12.75">
      <c r="A44" s="19" t="s">
        <v>35</v>
      </c>
      <c r="B44" s="20"/>
      <c r="C44" s="19"/>
      <c r="D44" s="19"/>
      <c r="E44" s="21">
        <f>SUM(E43)</f>
        <v>318.4</v>
      </c>
    </row>
    <row r="45" spans="1:5" ht="12.75">
      <c r="A45" s="1" t="s">
        <v>36</v>
      </c>
      <c r="B45" s="8"/>
      <c r="C45" s="1"/>
      <c r="D45" s="1"/>
      <c r="E45" s="9">
        <f>(E28+E40+E44)</f>
        <v>3502.4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37</v>
      </c>
      <c r="B47" s="6"/>
      <c r="C47" s="5"/>
      <c r="D47" s="5"/>
      <c r="E47" s="5"/>
    </row>
    <row r="48" spans="1:5" ht="12.75">
      <c r="A48" s="5" t="s">
        <v>486</v>
      </c>
      <c r="B48" s="6"/>
      <c r="C48" s="5"/>
      <c r="D48" s="5"/>
      <c r="E48" s="7">
        <f>((E45)*1.92*12/100)</f>
        <v>806.9529600000001</v>
      </c>
    </row>
    <row r="49" spans="1:5" ht="12.75">
      <c r="A49" s="1" t="s">
        <v>38</v>
      </c>
      <c r="B49" s="8"/>
      <c r="C49" s="1"/>
      <c r="D49" s="1"/>
      <c r="E49" s="9">
        <f>(E48)</f>
        <v>806.9529600000001</v>
      </c>
    </row>
    <row r="50" spans="1:5" ht="12.75">
      <c r="A50" s="5"/>
      <c r="B50" s="6"/>
      <c r="C50" s="5"/>
      <c r="D50" s="5"/>
      <c r="E50" s="5"/>
    </row>
    <row r="51" spans="1:5" ht="15.75">
      <c r="A51" s="2" t="s">
        <v>82</v>
      </c>
      <c r="B51" s="10"/>
      <c r="C51" s="2"/>
      <c r="D51" s="2"/>
      <c r="E51" s="13">
        <f>(E45+E49)</f>
        <v>4309.35296</v>
      </c>
    </row>
    <row r="52" spans="1:5" ht="12.75">
      <c r="A52" s="5"/>
      <c r="B52" s="6"/>
      <c r="C52" s="5"/>
      <c r="D52" s="5"/>
      <c r="E52" s="5"/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59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32000</v>
      </c>
    </row>
    <row r="70" spans="1:5" ht="12.75">
      <c r="A70" s="5" t="s">
        <v>52</v>
      </c>
      <c r="B70" s="6"/>
      <c r="C70" s="5"/>
      <c r="D70" s="5"/>
      <c r="E70" s="7">
        <v>0.22</v>
      </c>
    </row>
    <row r="71" spans="1:5" ht="12.75">
      <c r="A71" s="5" t="s">
        <v>51</v>
      </c>
      <c r="B71" s="6"/>
      <c r="C71" s="5"/>
      <c r="D71" s="5"/>
      <c r="E71" s="7">
        <f>(E69*E70)</f>
        <v>7040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164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1600</v>
      </c>
      <c r="D74" s="5"/>
      <c r="E74" s="7">
        <f>SUM(C74*E70)</f>
        <v>352</v>
      </c>
    </row>
    <row r="75" spans="1:5" ht="12.75">
      <c r="A75" s="5" t="s">
        <v>55</v>
      </c>
      <c r="B75" s="6" t="s">
        <v>30</v>
      </c>
      <c r="C75" s="5">
        <f>SUM(E69)*95/100</f>
        <v>30400</v>
      </c>
      <c r="D75" s="5"/>
      <c r="E75" s="7">
        <f>(C75*E70)</f>
        <v>6688</v>
      </c>
    </row>
    <row r="76" spans="1:5" ht="12.75">
      <c r="A76" s="5" t="s">
        <v>56</v>
      </c>
      <c r="B76" s="6"/>
      <c r="C76" s="5"/>
      <c r="D76" s="5"/>
      <c r="E76" s="7">
        <f>(E75-E51)</f>
        <v>2378.64704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7040</v>
      </c>
    </row>
    <row r="80" spans="1:5" ht="12.75">
      <c r="A80" s="5" t="s">
        <v>58</v>
      </c>
      <c r="B80" s="6"/>
      <c r="C80" s="5"/>
      <c r="D80" s="5"/>
      <c r="E80" s="7">
        <f>(E51)</f>
        <v>4309.35296</v>
      </c>
    </row>
    <row r="81" spans="1:5" ht="12.75">
      <c r="A81" s="5" t="s">
        <v>59</v>
      </c>
      <c r="B81" s="6"/>
      <c r="C81" s="5"/>
      <c r="D81" s="5"/>
      <c r="E81" s="7">
        <f>(E79-E80)</f>
        <v>2730.64704</v>
      </c>
    </row>
    <row r="82" spans="1:5" ht="12.75">
      <c r="A82" s="5" t="s">
        <v>60</v>
      </c>
      <c r="B82" s="6"/>
      <c r="C82" s="5"/>
      <c r="D82" s="5"/>
      <c r="E82" s="7">
        <v>0.22</v>
      </c>
    </row>
    <row r="83" spans="1:5" ht="12.75">
      <c r="A83" s="5" t="s">
        <v>61</v>
      </c>
      <c r="B83" s="6"/>
      <c r="C83" s="5"/>
      <c r="D83" s="5"/>
      <c r="E83" s="7">
        <f>(E51/E69)</f>
        <v>0.13466728</v>
      </c>
    </row>
    <row r="84" spans="1:5" ht="12.75">
      <c r="A84" s="5" t="s">
        <v>62</v>
      </c>
      <c r="B84" s="6"/>
      <c r="C84" s="5"/>
      <c r="D84" s="5"/>
      <c r="E84" s="7">
        <f>(E82-E83)</f>
        <v>0.08533272</v>
      </c>
    </row>
    <row r="85" spans="1:5" ht="12.75">
      <c r="A85" s="5" t="s">
        <v>63</v>
      </c>
      <c r="B85" s="6"/>
      <c r="C85" s="5"/>
      <c r="D85" s="5"/>
      <c r="E85" s="7">
        <f>(E76)</f>
        <v>2378.64704</v>
      </c>
    </row>
    <row r="86" spans="1:5" ht="12.75">
      <c r="A86" s="5" t="s">
        <v>64</v>
      </c>
      <c r="B86" s="6"/>
      <c r="C86" s="5"/>
      <c r="D86" s="5"/>
      <c r="E86" s="12">
        <f>(E85/E80)*100</f>
        <v>55.19731296273304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88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74</v>
      </c>
    </row>
    <row r="2" spans="1:3" ht="12.75">
      <c r="A2" s="22" t="s">
        <v>471</v>
      </c>
      <c r="B2" s="3"/>
      <c r="C2" s="3"/>
    </row>
    <row r="4" spans="1:5" ht="15.75">
      <c r="A4" s="30" t="s">
        <v>310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306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307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8</v>
      </c>
      <c r="D20" s="7">
        <v>30</v>
      </c>
      <c r="E20" s="7">
        <f>(C20*D20)</f>
        <v>240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161</v>
      </c>
      <c r="B22" s="6" t="s">
        <v>21</v>
      </c>
      <c r="C22" s="5">
        <v>45</v>
      </c>
      <c r="D22" s="7">
        <v>30</v>
      </c>
      <c r="E22" s="7">
        <f>(C22*D22)</f>
        <v>1350</v>
      </c>
    </row>
    <row r="23" spans="1:5" ht="12.75">
      <c r="A23" s="5" t="s">
        <v>45</v>
      </c>
      <c r="B23" s="6"/>
      <c r="C23" s="5"/>
      <c r="D23" s="7"/>
      <c r="E23" s="7"/>
    </row>
    <row r="24" spans="1:5" ht="12.75">
      <c r="A24" s="5" t="s">
        <v>18</v>
      </c>
      <c r="B24" s="6" t="s">
        <v>21</v>
      </c>
      <c r="C24" s="5">
        <v>6</v>
      </c>
      <c r="D24" s="7">
        <v>30</v>
      </c>
      <c r="E24" s="7">
        <f>(C24*D24)</f>
        <v>180</v>
      </c>
    </row>
    <row r="25" spans="1:5" ht="12.75">
      <c r="A25" s="5" t="s">
        <v>46</v>
      </c>
      <c r="B25" s="6"/>
      <c r="C25" s="5"/>
      <c r="D25" s="7"/>
      <c r="E25" s="7"/>
    </row>
    <row r="26" spans="1:5" ht="12.75">
      <c r="A26" s="5" t="s">
        <v>19</v>
      </c>
      <c r="B26" s="6" t="s">
        <v>21</v>
      </c>
      <c r="C26" s="5">
        <v>25</v>
      </c>
      <c r="D26" s="7">
        <v>30</v>
      </c>
      <c r="E26" s="7">
        <f>(C26*D26)</f>
        <v>750</v>
      </c>
    </row>
    <row r="27" spans="1:5" ht="12.75">
      <c r="A27" s="5" t="s">
        <v>311</v>
      </c>
      <c r="B27" s="6" t="s">
        <v>21</v>
      </c>
      <c r="C27" s="5">
        <v>10</v>
      </c>
      <c r="D27" s="7">
        <v>30</v>
      </c>
      <c r="E27" s="7">
        <f>(C27*D27)</f>
        <v>300</v>
      </c>
    </row>
    <row r="28" spans="1:5" ht="12.75">
      <c r="A28" s="19" t="s">
        <v>33</v>
      </c>
      <c r="B28" s="20"/>
      <c r="C28" s="19">
        <f>SUM(C19:C27)</f>
        <v>94</v>
      </c>
      <c r="D28" s="19"/>
      <c r="E28" s="21">
        <f>SUM(E19:E27)</f>
        <v>2820</v>
      </c>
    </row>
    <row r="29" spans="1:5" ht="12.75">
      <c r="A29" s="5"/>
      <c r="B29" s="6"/>
      <c r="C29" s="5"/>
      <c r="D29" s="5"/>
      <c r="E29" s="5"/>
    </row>
    <row r="30" spans="1:5" ht="12.75">
      <c r="A30" s="5" t="s">
        <v>103</v>
      </c>
      <c r="B30" s="6"/>
      <c r="C30" s="5"/>
      <c r="D30" s="5"/>
      <c r="E30" s="5"/>
    </row>
    <row r="31" spans="1:5" ht="12.75">
      <c r="A31" s="5" t="s">
        <v>312</v>
      </c>
      <c r="B31" s="6"/>
      <c r="C31" s="5"/>
      <c r="D31" s="7"/>
      <c r="E31" s="7"/>
    </row>
    <row r="32" spans="1:5" ht="12.75">
      <c r="A32" s="5" t="s">
        <v>28</v>
      </c>
      <c r="B32" s="6" t="s">
        <v>30</v>
      </c>
      <c r="C32" s="5">
        <v>140</v>
      </c>
      <c r="D32" s="7">
        <v>1.64</v>
      </c>
      <c r="E32" s="7">
        <f>(C32*D32)</f>
        <v>229.6</v>
      </c>
    </row>
    <row r="33" spans="1:5" ht="12.75">
      <c r="A33" s="5" t="s">
        <v>374</v>
      </c>
      <c r="B33" s="6" t="s">
        <v>30</v>
      </c>
      <c r="C33" s="5">
        <v>195</v>
      </c>
      <c r="D33" s="7">
        <v>2.04</v>
      </c>
      <c r="E33" s="7">
        <f>(C33*D33)</f>
        <v>397.8</v>
      </c>
    </row>
    <row r="34" spans="1:5" ht="12.75">
      <c r="A34" s="5" t="s">
        <v>29</v>
      </c>
      <c r="B34" s="6" t="s">
        <v>30</v>
      </c>
      <c r="C34" s="5">
        <v>150</v>
      </c>
      <c r="D34" s="7">
        <v>1.96</v>
      </c>
      <c r="E34" s="7">
        <f>(C34*D34)</f>
        <v>294</v>
      </c>
    </row>
    <row r="35" spans="1:5" ht="12.75">
      <c r="A35" s="5" t="s">
        <v>163</v>
      </c>
      <c r="B35" s="11"/>
      <c r="C35" s="5"/>
      <c r="D35" s="7"/>
      <c r="E35" s="7"/>
    </row>
    <row r="36" spans="1:5" ht="12.75">
      <c r="A36" s="5" t="s">
        <v>393</v>
      </c>
      <c r="B36" s="6" t="s">
        <v>31</v>
      </c>
      <c r="C36" s="5">
        <v>2</v>
      </c>
      <c r="D36" s="7">
        <v>100</v>
      </c>
      <c r="E36" s="7">
        <f>(C36*D36)</f>
        <v>200</v>
      </c>
    </row>
    <row r="37" spans="1:5" ht="12.75">
      <c r="A37" s="5" t="s">
        <v>402</v>
      </c>
      <c r="B37" s="6" t="s">
        <v>30</v>
      </c>
      <c r="C37" s="5">
        <v>10</v>
      </c>
      <c r="D37" s="7">
        <v>45</v>
      </c>
      <c r="E37" s="7">
        <f>(C37*D37)</f>
        <v>450</v>
      </c>
    </row>
    <row r="38" spans="1:5" ht="12.75">
      <c r="A38" s="5" t="s">
        <v>396</v>
      </c>
      <c r="B38" s="6" t="s">
        <v>31</v>
      </c>
      <c r="C38" s="5">
        <v>1</v>
      </c>
      <c r="D38" s="7">
        <v>20</v>
      </c>
      <c r="E38" s="7">
        <f>(C38*D38)</f>
        <v>20</v>
      </c>
    </row>
    <row r="39" spans="1:5" ht="12.75">
      <c r="A39" s="19" t="s">
        <v>34</v>
      </c>
      <c r="B39" s="20"/>
      <c r="C39" s="19"/>
      <c r="D39" s="19"/>
      <c r="E39" s="21">
        <f>SUM(E32:E38)</f>
        <v>1591.4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32</v>
      </c>
      <c r="B41" s="6"/>
      <c r="C41" s="5"/>
      <c r="D41" s="5"/>
      <c r="E41" s="5"/>
    </row>
    <row r="42" spans="1:5" ht="12.75">
      <c r="A42" s="5" t="s">
        <v>77</v>
      </c>
      <c r="B42" s="6"/>
      <c r="C42" s="5"/>
      <c r="D42" s="5"/>
      <c r="E42" s="7">
        <f>(E28+E39)*10/100</f>
        <v>441.14</v>
      </c>
    </row>
    <row r="43" spans="1:5" ht="12.75">
      <c r="A43" s="19" t="s">
        <v>35</v>
      </c>
      <c r="B43" s="20"/>
      <c r="C43" s="19"/>
      <c r="D43" s="19"/>
      <c r="E43" s="21">
        <f>(E42)</f>
        <v>441.14</v>
      </c>
    </row>
    <row r="44" spans="1:5" ht="12.75">
      <c r="A44" s="1" t="s">
        <v>36</v>
      </c>
      <c r="B44" s="8"/>
      <c r="C44" s="1"/>
      <c r="D44" s="1"/>
      <c r="E44" s="9">
        <f>(E28+E39+E43)</f>
        <v>4852.54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37</v>
      </c>
      <c r="B46" s="6"/>
      <c r="C46" s="5"/>
      <c r="D46" s="5"/>
      <c r="E46" s="5"/>
    </row>
    <row r="47" spans="1:5" ht="12.75">
      <c r="A47" s="5" t="s">
        <v>486</v>
      </c>
      <c r="B47" s="6"/>
      <c r="C47" s="5"/>
      <c r="D47" s="5"/>
      <c r="E47" s="7">
        <f>((E44)*1.92*12/100)</f>
        <v>1118.025216</v>
      </c>
    </row>
    <row r="48" spans="1:5" ht="12.75">
      <c r="A48" s="1" t="s">
        <v>38</v>
      </c>
      <c r="B48" s="8"/>
      <c r="C48" s="1"/>
      <c r="D48" s="1"/>
      <c r="E48" s="9">
        <f>(E47)</f>
        <v>1118.025216</v>
      </c>
    </row>
    <row r="49" spans="1:5" ht="12.75">
      <c r="A49" s="5"/>
      <c r="B49" s="6"/>
      <c r="C49" s="5"/>
      <c r="D49" s="5"/>
      <c r="E49" s="5"/>
    </row>
    <row r="50" spans="1:5" ht="15.75">
      <c r="A50" s="2" t="s">
        <v>82</v>
      </c>
      <c r="B50" s="10"/>
      <c r="C50" s="2"/>
      <c r="D50" s="2"/>
      <c r="E50" s="13">
        <f>(E44+E48)</f>
        <v>5970.565216</v>
      </c>
    </row>
    <row r="51" spans="1:5" ht="12.75">
      <c r="A51" s="5"/>
      <c r="B51" s="6"/>
      <c r="C51" s="5"/>
      <c r="D51" s="5"/>
      <c r="E51" s="5"/>
    </row>
    <row r="52" spans="1:5" ht="12.75">
      <c r="A52" s="5"/>
      <c r="B52" s="6"/>
      <c r="C52" s="5"/>
      <c r="D52" s="5"/>
      <c r="E52" s="5"/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75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20000</v>
      </c>
    </row>
    <row r="70" spans="1:5" ht="12.75">
      <c r="A70" s="5" t="s">
        <v>52</v>
      </c>
      <c r="B70" s="6"/>
      <c r="C70" s="5"/>
      <c r="D70" s="5"/>
      <c r="E70" s="7">
        <v>0.55</v>
      </c>
    </row>
    <row r="71" spans="1:5" ht="12.75">
      <c r="A71" s="5" t="s">
        <v>51</v>
      </c>
      <c r="B71" s="6"/>
      <c r="C71" s="5"/>
      <c r="D71" s="5"/>
      <c r="E71" s="7">
        <f>(E69*E70)</f>
        <v>11000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1000</v>
      </c>
      <c r="D74" s="5"/>
      <c r="E74" s="7">
        <f>SUM(C74*E70)</f>
        <v>550</v>
      </c>
    </row>
    <row r="75" spans="1:5" ht="12.75">
      <c r="A75" s="5" t="s">
        <v>55</v>
      </c>
      <c r="B75" s="6" t="s">
        <v>30</v>
      </c>
      <c r="C75" s="5">
        <f>SUM(E69)*95/100</f>
        <v>19000</v>
      </c>
      <c r="D75" s="5"/>
      <c r="E75" s="7">
        <f>(C75*E70)</f>
        <v>10450</v>
      </c>
    </row>
    <row r="76" spans="1:5" ht="12.75">
      <c r="A76" s="5" t="s">
        <v>56</v>
      </c>
      <c r="B76" s="6"/>
      <c r="C76" s="5"/>
      <c r="D76" s="5"/>
      <c r="E76" s="7">
        <f>(E75-E50)</f>
        <v>4479.434784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11000</v>
      </c>
    </row>
    <row r="80" spans="1:5" ht="12.75">
      <c r="A80" s="5" t="s">
        <v>58</v>
      </c>
      <c r="B80" s="6"/>
      <c r="C80" s="5"/>
      <c r="D80" s="5"/>
      <c r="E80" s="7">
        <f>(E50)</f>
        <v>5970.565216</v>
      </c>
    </row>
    <row r="81" spans="1:5" ht="12.75">
      <c r="A81" s="5" t="s">
        <v>59</v>
      </c>
      <c r="B81" s="6"/>
      <c r="C81" s="5"/>
      <c r="D81" s="5"/>
      <c r="E81" s="7">
        <f>(E79-E80)</f>
        <v>5029.434784</v>
      </c>
    </row>
    <row r="82" spans="1:5" ht="12.75">
      <c r="A82" s="5" t="s">
        <v>60</v>
      </c>
      <c r="B82" s="6"/>
      <c r="C82" s="5"/>
      <c r="D82" s="5"/>
      <c r="E82" s="7">
        <v>0.55</v>
      </c>
    </row>
    <row r="83" spans="1:5" ht="12.75">
      <c r="A83" s="5" t="s">
        <v>61</v>
      </c>
      <c r="B83" s="6"/>
      <c r="C83" s="5"/>
      <c r="D83" s="5"/>
      <c r="E83" s="7">
        <f>(E50/E69)</f>
        <v>0.2985282608</v>
      </c>
    </row>
    <row r="84" spans="1:5" ht="12.75">
      <c r="A84" s="5" t="s">
        <v>62</v>
      </c>
      <c r="B84" s="6"/>
      <c r="C84" s="5"/>
      <c r="D84" s="5"/>
      <c r="E84" s="7">
        <f>(E82-E83)</f>
        <v>0.25147173920000004</v>
      </c>
    </row>
    <row r="85" spans="1:5" ht="12.75">
      <c r="A85" s="5" t="s">
        <v>63</v>
      </c>
      <c r="B85" s="6"/>
      <c r="C85" s="5"/>
      <c r="D85" s="5"/>
      <c r="E85" s="7">
        <f>(E76)</f>
        <v>4479.434784</v>
      </c>
    </row>
    <row r="86" spans="1:5" ht="12.75">
      <c r="A86" s="5" t="s">
        <v>64</v>
      </c>
      <c r="B86" s="6"/>
      <c r="C86" s="5"/>
      <c r="D86" s="5"/>
      <c r="E86" s="12">
        <f>(E85/E80)*100</f>
        <v>75.02530534288364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2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76</v>
      </c>
    </row>
    <row r="2" spans="1:3" ht="12.75">
      <c r="A2" s="22" t="s">
        <v>471</v>
      </c>
      <c r="B2" s="3"/>
      <c r="C2" s="3"/>
    </row>
    <row r="4" spans="1:5" ht="15.75">
      <c r="A4" s="30" t="s">
        <v>313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109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15</v>
      </c>
      <c r="D20" s="7">
        <v>30</v>
      </c>
      <c r="E20" s="7">
        <f>(C20*D20)</f>
        <v>450</v>
      </c>
    </row>
    <row r="21" spans="1:5" ht="12.75">
      <c r="A21" s="5" t="s">
        <v>96</v>
      </c>
      <c r="B21" s="6" t="s">
        <v>21</v>
      </c>
      <c r="C21" s="5">
        <v>15</v>
      </c>
      <c r="D21" s="7">
        <v>30</v>
      </c>
      <c r="E21" s="7">
        <f>(C21*D21)</f>
        <v>450</v>
      </c>
    </row>
    <row r="22" spans="1:5" ht="12.75">
      <c r="A22" s="5" t="s">
        <v>98</v>
      </c>
      <c r="B22" s="6"/>
      <c r="C22" s="5"/>
      <c r="D22" s="7"/>
      <c r="E22" s="7"/>
    </row>
    <row r="23" spans="1:5" ht="12.75">
      <c r="A23" s="5" t="s">
        <v>314</v>
      </c>
      <c r="B23" s="6" t="s">
        <v>21</v>
      </c>
      <c r="C23" s="5">
        <v>30</v>
      </c>
      <c r="D23" s="7">
        <v>30</v>
      </c>
      <c r="E23" s="7">
        <f>(C23*D23)</f>
        <v>900</v>
      </c>
    </row>
    <row r="24" spans="1:5" ht="12.75">
      <c r="A24" s="5" t="s">
        <v>174</v>
      </c>
      <c r="B24" s="6" t="s">
        <v>21</v>
      </c>
      <c r="C24" s="5">
        <v>5</v>
      </c>
      <c r="D24" s="7">
        <v>30</v>
      </c>
      <c r="E24" s="7">
        <f>(C24*D24)</f>
        <v>150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101</v>
      </c>
      <c r="B26" s="6" t="s">
        <v>21</v>
      </c>
      <c r="C26" s="5">
        <v>5</v>
      </c>
      <c r="D26" s="7">
        <v>30</v>
      </c>
      <c r="E26" s="7">
        <f>(C26*D26)</f>
        <v>150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102</v>
      </c>
      <c r="B28" s="6" t="s">
        <v>21</v>
      </c>
      <c r="C28" s="5">
        <v>50</v>
      </c>
      <c r="D28" s="7">
        <v>30</v>
      </c>
      <c r="E28" s="7">
        <f>(C28*D28)</f>
        <v>1500</v>
      </c>
    </row>
    <row r="29" spans="1:5" ht="12.75">
      <c r="A29" s="5" t="s">
        <v>45</v>
      </c>
      <c r="B29" s="6"/>
      <c r="C29" s="5"/>
      <c r="D29" s="7"/>
      <c r="E29" s="7"/>
    </row>
    <row r="30" spans="1:5" ht="12.75">
      <c r="A30" s="5" t="s">
        <v>18</v>
      </c>
      <c r="B30" s="6" t="s">
        <v>21</v>
      </c>
      <c r="C30" s="5">
        <v>5</v>
      </c>
      <c r="D30" s="7">
        <v>30</v>
      </c>
      <c r="E30" s="7">
        <f>(C30*D30)</f>
        <v>150</v>
      </c>
    </row>
    <row r="31" spans="1:5" ht="12.75">
      <c r="A31" s="19" t="s">
        <v>33</v>
      </c>
      <c r="B31" s="20"/>
      <c r="C31" s="19">
        <f>SUM(C20:C30)</f>
        <v>125</v>
      </c>
      <c r="D31" s="19"/>
      <c r="E31" s="21">
        <f>SUM(E20:E30)</f>
        <v>3750</v>
      </c>
    </row>
    <row r="32" spans="1:5" ht="12.75">
      <c r="A32" s="5"/>
      <c r="B32" s="6"/>
      <c r="C32" s="5"/>
      <c r="D32" s="5"/>
      <c r="E32" s="5"/>
    </row>
    <row r="33" spans="1:5" ht="12.75">
      <c r="A33" s="5" t="s">
        <v>103</v>
      </c>
      <c r="B33" s="6"/>
      <c r="C33" s="5"/>
      <c r="D33" s="5"/>
      <c r="E33" s="5"/>
    </row>
    <row r="34" spans="1:5" ht="12.75">
      <c r="A34" s="5" t="s">
        <v>315</v>
      </c>
      <c r="B34" s="6" t="s">
        <v>105</v>
      </c>
      <c r="C34" s="5">
        <v>5000</v>
      </c>
      <c r="D34" s="7">
        <v>0.3</v>
      </c>
      <c r="E34" s="7">
        <f>(C34*D34)</f>
        <v>1500</v>
      </c>
    </row>
    <row r="35" spans="1:5" ht="12.75">
      <c r="A35" s="5" t="s">
        <v>316</v>
      </c>
      <c r="B35" s="6"/>
      <c r="C35" s="5"/>
      <c r="D35" s="7"/>
      <c r="E35" s="7"/>
    </row>
    <row r="36" spans="1:5" ht="12.75">
      <c r="A36" s="5" t="s">
        <v>436</v>
      </c>
      <c r="B36" s="6" t="s">
        <v>30</v>
      </c>
      <c r="C36" s="5">
        <v>500</v>
      </c>
      <c r="D36" s="7">
        <v>0.78</v>
      </c>
      <c r="E36" s="7">
        <f>(C36*D36)</f>
        <v>390</v>
      </c>
    </row>
    <row r="37" spans="1:5" ht="12.75">
      <c r="A37" s="5" t="s">
        <v>317</v>
      </c>
      <c r="B37" s="6" t="s">
        <v>30</v>
      </c>
      <c r="C37" s="5">
        <v>250</v>
      </c>
      <c r="D37" s="7">
        <v>1.24</v>
      </c>
      <c r="E37" s="7">
        <f>(C37*D37)</f>
        <v>310</v>
      </c>
    </row>
    <row r="38" spans="1:5" ht="12.75">
      <c r="A38" s="5" t="s">
        <v>107</v>
      </c>
      <c r="B38" s="11"/>
      <c r="C38" s="5"/>
      <c r="D38" s="7"/>
      <c r="E38" s="7"/>
    </row>
    <row r="39" spans="1:5" ht="12.75">
      <c r="A39" s="5" t="s">
        <v>318</v>
      </c>
      <c r="B39" s="6" t="s">
        <v>319</v>
      </c>
      <c r="C39" s="5">
        <v>4</v>
      </c>
      <c r="D39" s="7">
        <v>100</v>
      </c>
      <c r="E39" s="7">
        <f>(C39*D39)</f>
        <v>400</v>
      </c>
    </row>
    <row r="40" spans="1:5" ht="12.75">
      <c r="A40" s="19" t="s">
        <v>34</v>
      </c>
      <c r="B40" s="20"/>
      <c r="C40" s="19"/>
      <c r="D40" s="19"/>
      <c r="E40" s="21">
        <f>SUM(E34:E39)</f>
        <v>2600</v>
      </c>
    </row>
    <row r="41" spans="1:5" ht="12.75">
      <c r="A41" s="5"/>
      <c r="B41" s="6"/>
      <c r="C41" s="5"/>
      <c r="D41" s="5"/>
      <c r="E41" s="5"/>
    </row>
    <row r="42" spans="1:5" ht="12.75">
      <c r="A42" s="5" t="s">
        <v>32</v>
      </c>
      <c r="B42" s="6"/>
      <c r="C42" s="5"/>
      <c r="D42" s="5"/>
      <c r="E42" s="5"/>
    </row>
    <row r="43" spans="1:5" ht="12.75">
      <c r="A43" s="5" t="s">
        <v>77</v>
      </c>
      <c r="B43" s="6"/>
      <c r="C43" s="5"/>
      <c r="D43" s="5"/>
      <c r="E43" s="7">
        <f>(E31+E40)*10/100</f>
        <v>635</v>
      </c>
    </row>
    <row r="44" spans="1:5" ht="12.75">
      <c r="A44" s="19" t="s">
        <v>35</v>
      </c>
      <c r="B44" s="20"/>
      <c r="C44" s="19"/>
      <c r="D44" s="19"/>
      <c r="E44" s="21">
        <f>(E43)</f>
        <v>635</v>
      </c>
    </row>
    <row r="45" spans="1:5" ht="12.75">
      <c r="A45" s="1" t="s">
        <v>36</v>
      </c>
      <c r="B45" s="8"/>
      <c r="C45" s="1"/>
      <c r="D45" s="1"/>
      <c r="E45" s="9">
        <f>(E31+E40+E44)</f>
        <v>6985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37</v>
      </c>
      <c r="B47" s="6"/>
      <c r="C47" s="5"/>
      <c r="D47" s="5"/>
      <c r="E47" s="5"/>
    </row>
    <row r="48" spans="1:5" ht="12.75">
      <c r="A48" s="5" t="s">
        <v>486</v>
      </c>
      <c r="B48" s="6"/>
      <c r="C48" s="5"/>
      <c r="D48" s="5"/>
      <c r="E48" s="7">
        <f>((E45)*1.92*12/100)</f>
        <v>1609.344</v>
      </c>
    </row>
    <row r="49" spans="1:5" ht="12.75">
      <c r="A49" s="1" t="s">
        <v>38</v>
      </c>
      <c r="B49" s="8"/>
      <c r="C49" s="1"/>
      <c r="D49" s="1"/>
      <c r="E49" s="9">
        <f>(E48)</f>
        <v>1609.344</v>
      </c>
    </row>
    <row r="50" spans="1:5" ht="12.75">
      <c r="A50" s="5"/>
      <c r="B50" s="6"/>
      <c r="C50" s="5"/>
      <c r="D50" s="5"/>
      <c r="E50" s="5"/>
    </row>
    <row r="51" spans="1:5" ht="15.75">
      <c r="A51" s="2" t="s">
        <v>82</v>
      </c>
      <c r="B51" s="10"/>
      <c r="C51" s="2"/>
      <c r="D51" s="2"/>
      <c r="E51" s="13">
        <f>(E45+E49)</f>
        <v>8594.344000000001</v>
      </c>
    </row>
    <row r="52" spans="1:5" ht="12.75">
      <c r="A52" s="5"/>
      <c r="B52" s="6"/>
      <c r="C52" s="5"/>
      <c r="D52" s="5"/>
      <c r="E52" s="5"/>
    </row>
    <row r="53" spans="1:5" ht="12.75">
      <c r="A53" s="5" t="s">
        <v>499</v>
      </c>
      <c r="B53" s="6"/>
      <c r="C53" s="5"/>
      <c r="D53" s="5"/>
      <c r="E53" s="5"/>
    </row>
    <row r="54" spans="1:5" ht="12.75">
      <c r="A54" s="5" t="s">
        <v>498</v>
      </c>
      <c r="B54" s="6"/>
      <c r="C54" s="5"/>
      <c r="D54" s="5"/>
      <c r="E54" s="5"/>
    </row>
    <row r="55" spans="1:5" ht="12.75">
      <c r="A55" s="5" t="s">
        <v>473</v>
      </c>
      <c r="B55" s="6"/>
      <c r="C55" s="5"/>
      <c r="D55" s="5"/>
      <c r="E55" s="5"/>
    </row>
    <row r="56" spans="1:5" ht="12.75">
      <c r="A56" s="5" t="s">
        <v>65</v>
      </c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2" ht="12.75">
      <c r="A58" t="s">
        <v>459</v>
      </c>
      <c r="B58" s="4"/>
    </row>
    <row r="59" spans="1:2" ht="12.75">
      <c r="A59" t="s">
        <v>443</v>
      </c>
      <c r="B59" s="4"/>
    </row>
    <row r="60" spans="1:2" ht="12.75">
      <c r="A60" t="s">
        <v>460</v>
      </c>
      <c r="B60" s="4"/>
    </row>
    <row r="61" spans="1:2" ht="12.75">
      <c r="A61" t="s">
        <v>487</v>
      </c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77</v>
      </c>
    </row>
    <row r="2" spans="1:3" ht="12.75">
      <c r="A2" s="22" t="s">
        <v>472</v>
      </c>
      <c r="B2" s="3"/>
      <c r="C2" s="3"/>
    </row>
    <row r="4" spans="1:5" ht="15.75">
      <c r="A4" s="30" t="s">
        <v>320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109</v>
      </c>
      <c r="C6" s="1"/>
      <c r="D6" s="1"/>
      <c r="E6" s="1"/>
    </row>
    <row r="7" spans="1:5" ht="12.75">
      <c r="A7" s="1" t="s">
        <v>23</v>
      </c>
      <c r="B7" s="1" t="s">
        <v>110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8</v>
      </c>
      <c r="D20" s="7">
        <v>30</v>
      </c>
      <c r="E20" s="7">
        <f>(C20*D20)</f>
        <v>240</v>
      </c>
    </row>
    <row r="21" spans="1:5" ht="12.75">
      <c r="A21" s="5" t="s">
        <v>112</v>
      </c>
      <c r="B21" s="6"/>
      <c r="C21" s="5"/>
      <c r="D21" s="7"/>
      <c r="E21" s="7"/>
    </row>
    <row r="22" spans="1:5" ht="12.75">
      <c r="A22" s="5" t="s">
        <v>308</v>
      </c>
      <c r="B22" s="6" t="s">
        <v>21</v>
      </c>
      <c r="C22" s="5">
        <v>50</v>
      </c>
      <c r="D22" s="7">
        <v>30</v>
      </c>
      <c r="E22" s="7">
        <f>(C22*D22)</f>
        <v>1500</v>
      </c>
    </row>
    <row r="23" spans="1:5" ht="12.75">
      <c r="A23" s="5" t="s">
        <v>115</v>
      </c>
      <c r="B23" s="6"/>
      <c r="C23" s="5"/>
      <c r="D23" s="7"/>
      <c r="E23" s="7"/>
    </row>
    <row r="24" spans="1:5" ht="12.75">
      <c r="A24" s="5" t="s">
        <v>18</v>
      </c>
      <c r="B24" s="6" t="s">
        <v>21</v>
      </c>
      <c r="C24" s="5">
        <v>5</v>
      </c>
      <c r="D24" s="7">
        <v>30</v>
      </c>
      <c r="E24" s="7">
        <f>(C24*D24)</f>
        <v>150</v>
      </c>
    </row>
    <row r="25" spans="1:5" ht="12.75">
      <c r="A25" s="5" t="s">
        <v>116</v>
      </c>
      <c r="B25" s="6"/>
      <c r="C25" s="5"/>
      <c r="D25" s="7"/>
      <c r="E25" s="7"/>
    </row>
    <row r="26" spans="1:5" ht="12.75">
      <c r="A26" s="5" t="s">
        <v>117</v>
      </c>
      <c r="B26" s="6" t="s">
        <v>21</v>
      </c>
      <c r="C26" s="5">
        <v>20</v>
      </c>
      <c r="D26" s="7">
        <v>30</v>
      </c>
      <c r="E26" s="7">
        <f>(C26*D26)</f>
        <v>600</v>
      </c>
    </row>
    <row r="27" spans="1:5" ht="12.75">
      <c r="A27" s="19" t="s">
        <v>33</v>
      </c>
      <c r="B27" s="20"/>
      <c r="C27" s="19">
        <f>SUM(C19:C26)</f>
        <v>83</v>
      </c>
      <c r="D27" s="19"/>
      <c r="E27" s="21">
        <f>SUM(E19:E26)</f>
        <v>2490</v>
      </c>
    </row>
    <row r="28" spans="1:5" ht="12.75">
      <c r="A28" s="5"/>
      <c r="B28" s="6"/>
      <c r="C28" s="5"/>
      <c r="D28" s="5"/>
      <c r="E28" s="5"/>
    </row>
    <row r="29" spans="1:5" ht="12.75">
      <c r="A29" s="5" t="s">
        <v>103</v>
      </c>
      <c r="B29" s="6"/>
      <c r="C29" s="5"/>
      <c r="D29" s="5"/>
      <c r="E29" s="5"/>
    </row>
    <row r="30" spans="1:5" ht="12.75">
      <c r="A30" s="5" t="s">
        <v>321</v>
      </c>
      <c r="B30" s="6"/>
      <c r="C30" s="5"/>
      <c r="D30" s="7"/>
      <c r="E30" s="7"/>
    </row>
    <row r="31" spans="1:5" ht="12.75">
      <c r="A31" s="5" t="s">
        <v>436</v>
      </c>
      <c r="B31" s="6" t="s">
        <v>30</v>
      </c>
      <c r="C31" s="5">
        <v>500</v>
      </c>
      <c r="D31" s="7">
        <v>0.78</v>
      </c>
      <c r="E31" s="7">
        <f>(C31*D31)</f>
        <v>390</v>
      </c>
    </row>
    <row r="32" spans="1:5" ht="12.75">
      <c r="A32" s="5" t="s">
        <v>317</v>
      </c>
      <c r="B32" s="6" t="s">
        <v>30</v>
      </c>
      <c r="C32" s="5">
        <v>500</v>
      </c>
      <c r="D32" s="7">
        <v>1.24</v>
      </c>
      <c r="E32" s="7">
        <f>(C32*D32)</f>
        <v>620</v>
      </c>
    </row>
    <row r="33" spans="1:5" ht="12.75">
      <c r="A33" s="5" t="s">
        <v>107</v>
      </c>
      <c r="B33" s="11"/>
      <c r="C33" s="5"/>
      <c r="D33" s="7"/>
      <c r="E33" s="7"/>
    </row>
    <row r="34" spans="1:5" ht="12.75">
      <c r="A34" s="5" t="s">
        <v>318</v>
      </c>
      <c r="B34" s="6" t="s">
        <v>322</v>
      </c>
      <c r="C34" s="5">
        <v>5</v>
      </c>
      <c r="D34" s="7">
        <v>100</v>
      </c>
      <c r="E34" s="7">
        <f>(C34*D34)</f>
        <v>500</v>
      </c>
    </row>
    <row r="35" spans="1:5" ht="12.75">
      <c r="A35" s="19" t="s">
        <v>34</v>
      </c>
      <c r="B35" s="20"/>
      <c r="C35" s="19"/>
      <c r="D35" s="19"/>
      <c r="E35" s="21">
        <f>SUM(E30:E34)</f>
        <v>1510</v>
      </c>
    </row>
    <row r="36" spans="1:5" ht="12.75">
      <c r="A36" s="5"/>
      <c r="B36" s="6"/>
      <c r="C36" s="5"/>
      <c r="D36" s="5"/>
      <c r="E36" s="5"/>
    </row>
    <row r="37" spans="1:5" ht="12.75">
      <c r="A37" s="5" t="s">
        <v>32</v>
      </c>
      <c r="B37" s="6"/>
      <c r="C37" s="5"/>
      <c r="D37" s="5"/>
      <c r="E37" s="5"/>
    </row>
    <row r="38" spans="1:5" ht="12.75">
      <c r="A38" s="5" t="s">
        <v>77</v>
      </c>
      <c r="B38" s="6"/>
      <c r="C38" s="5"/>
      <c r="D38" s="5"/>
      <c r="E38" s="7">
        <f>(E27+E35)*10/100</f>
        <v>400</v>
      </c>
    </row>
    <row r="39" spans="1:5" ht="12.75">
      <c r="A39" s="19" t="s">
        <v>35</v>
      </c>
      <c r="B39" s="20"/>
      <c r="C39" s="19"/>
      <c r="D39" s="19"/>
      <c r="E39" s="21">
        <f>(E38)</f>
        <v>400</v>
      </c>
    </row>
    <row r="40" spans="1:5" ht="12.75">
      <c r="A40" s="1" t="s">
        <v>36</v>
      </c>
      <c r="B40" s="8"/>
      <c r="C40" s="1"/>
      <c r="D40" s="1"/>
      <c r="E40" s="9">
        <f>(E27+E35+E39)</f>
        <v>4400</v>
      </c>
    </row>
    <row r="41" spans="1:5" ht="12.75">
      <c r="A41" s="5"/>
      <c r="B41" s="6"/>
      <c r="C41" s="5"/>
      <c r="D41" s="5"/>
      <c r="E41" s="5"/>
    </row>
    <row r="42" spans="1:5" ht="12.75">
      <c r="A42" s="5" t="s">
        <v>37</v>
      </c>
      <c r="B42" s="6"/>
      <c r="C42" s="5"/>
      <c r="D42" s="5"/>
      <c r="E42" s="5"/>
    </row>
    <row r="43" spans="1:5" ht="12.75">
      <c r="A43" s="5" t="s">
        <v>486</v>
      </c>
      <c r="B43" s="6"/>
      <c r="C43" s="5"/>
      <c r="D43" s="5"/>
      <c r="E43" s="7">
        <f>((E40)*1.92*12/100)</f>
        <v>1013.76</v>
      </c>
    </row>
    <row r="44" spans="1:5" ht="12.75">
      <c r="A44" s="1" t="s">
        <v>38</v>
      </c>
      <c r="B44" s="8"/>
      <c r="C44" s="1"/>
      <c r="D44" s="1"/>
      <c r="E44" s="9">
        <f>(E43)</f>
        <v>1013.76</v>
      </c>
    </row>
    <row r="45" spans="1:5" ht="12.75">
      <c r="A45" s="5"/>
      <c r="B45" s="6"/>
      <c r="C45" s="5"/>
      <c r="D45" s="5"/>
      <c r="E45" s="5"/>
    </row>
    <row r="46" spans="1:5" ht="15.75">
      <c r="A46" s="2" t="s">
        <v>82</v>
      </c>
      <c r="B46" s="10"/>
      <c r="C46" s="2"/>
      <c r="D46" s="2"/>
      <c r="E46" s="13">
        <f>(E40+E44)</f>
        <v>5413.76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499</v>
      </c>
      <c r="B48" s="6"/>
      <c r="C48" s="5"/>
      <c r="D48" s="5"/>
      <c r="E48" s="5"/>
    </row>
    <row r="49" spans="1:5" ht="12.75">
      <c r="A49" s="5" t="s">
        <v>498</v>
      </c>
      <c r="B49" s="6"/>
      <c r="C49" s="5"/>
      <c r="D49" s="5"/>
      <c r="E49" s="5"/>
    </row>
    <row r="50" spans="1:5" ht="12.75">
      <c r="A50" s="5" t="s">
        <v>473</v>
      </c>
      <c r="B50" s="6"/>
      <c r="C50" s="5"/>
      <c r="D50" s="5"/>
      <c r="E50" s="5"/>
    </row>
    <row r="51" spans="1:5" ht="12.75">
      <c r="A51" s="5"/>
      <c r="B51" s="6"/>
      <c r="C51" s="5"/>
      <c r="D51" s="5"/>
      <c r="E51" s="5"/>
    </row>
    <row r="52" spans="1:5" ht="12.75">
      <c r="A52" s="5"/>
      <c r="B52" s="6"/>
      <c r="C52" s="5"/>
      <c r="D52" s="5"/>
      <c r="E52" s="5"/>
    </row>
    <row r="53" spans="1:2" ht="12.75">
      <c r="A53" t="s">
        <v>461</v>
      </c>
      <c r="B53" s="4"/>
    </row>
    <row r="54" spans="1:2" ht="12.75">
      <c r="A54" t="s">
        <v>462</v>
      </c>
      <c r="B54" s="4"/>
    </row>
    <row r="55" spans="1:2" ht="12.75">
      <c r="A55" t="s">
        <v>443</v>
      </c>
      <c r="B55" s="4"/>
    </row>
    <row r="56" spans="1:2" ht="12.75">
      <c r="A56" t="s">
        <v>460</v>
      </c>
      <c r="B56" s="4"/>
    </row>
    <row r="57" spans="1:2" ht="12.75">
      <c r="A57" t="s">
        <v>490</v>
      </c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59" sqref="A59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78</v>
      </c>
    </row>
    <row r="2" spans="1:3" ht="12.75">
      <c r="A2" s="22" t="s">
        <v>471</v>
      </c>
      <c r="B2" s="3"/>
      <c r="C2" s="3"/>
    </row>
    <row r="4" spans="1:5" ht="15.75">
      <c r="A4" s="30" t="s">
        <v>323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324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325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20</v>
      </c>
      <c r="D20" s="7">
        <v>30</v>
      </c>
      <c r="E20" s="7">
        <f>(C20*D20)</f>
        <v>600</v>
      </c>
    </row>
    <row r="21" spans="1:5" ht="12.75">
      <c r="A21" s="5" t="s">
        <v>96</v>
      </c>
      <c r="B21" s="6" t="s">
        <v>21</v>
      </c>
      <c r="C21" s="5">
        <v>10</v>
      </c>
      <c r="D21" s="7">
        <v>30</v>
      </c>
      <c r="E21" s="7">
        <f>(C21*D21)</f>
        <v>300</v>
      </c>
    </row>
    <row r="22" spans="1:5" ht="12.75">
      <c r="A22" s="5" t="s">
        <v>98</v>
      </c>
      <c r="B22" s="6"/>
      <c r="C22" s="5"/>
      <c r="D22" s="7"/>
      <c r="E22" s="7"/>
    </row>
    <row r="23" spans="1:5" ht="12.75">
      <c r="A23" s="5" t="s">
        <v>326</v>
      </c>
      <c r="B23" s="6" t="s">
        <v>21</v>
      </c>
      <c r="C23" s="5">
        <v>3</v>
      </c>
      <c r="D23" s="7">
        <v>30</v>
      </c>
      <c r="E23" s="7">
        <f>(C23*D23)</f>
        <v>90</v>
      </c>
    </row>
    <row r="24" spans="1:5" ht="12.75">
      <c r="A24" s="5" t="s">
        <v>327</v>
      </c>
      <c r="B24" s="6" t="s">
        <v>21</v>
      </c>
      <c r="C24" s="5">
        <v>10</v>
      </c>
      <c r="D24" s="7">
        <v>30</v>
      </c>
      <c r="E24" s="7">
        <f>(C24*D24)</f>
        <v>300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273</v>
      </c>
      <c r="B26" s="6" t="s">
        <v>21</v>
      </c>
      <c r="C26" s="5">
        <v>10</v>
      </c>
      <c r="D26" s="7">
        <v>30</v>
      </c>
      <c r="E26" s="7">
        <f>(C26*D26)</f>
        <v>300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328</v>
      </c>
      <c r="B28" s="6" t="s">
        <v>21</v>
      </c>
      <c r="C28" s="5">
        <v>6</v>
      </c>
      <c r="D28" s="7">
        <v>30</v>
      </c>
      <c r="E28" s="7">
        <f>(C28*D28)</f>
        <v>180</v>
      </c>
    </row>
    <row r="29" spans="1:5" ht="12.75">
      <c r="A29" s="5" t="s">
        <v>308</v>
      </c>
      <c r="B29" s="6" t="s">
        <v>21</v>
      </c>
      <c r="C29" s="5">
        <v>40</v>
      </c>
      <c r="D29" s="7">
        <v>30</v>
      </c>
      <c r="E29" s="7">
        <f>(C29*D29)</f>
        <v>1200</v>
      </c>
    </row>
    <row r="30" spans="1:5" ht="12.75">
      <c r="A30" s="5" t="s">
        <v>45</v>
      </c>
      <c r="B30" s="6"/>
      <c r="C30" s="5"/>
      <c r="D30" s="7">
        <v>30</v>
      </c>
      <c r="E30" s="7"/>
    </row>
    <row r="31" spans="1:5" ht="12.75">
      <c r="A31" s="5" t="s">
        <v>18</v>
      </c>
      <c r="B31" s="6" t="s">
        <v>21</v>
      </c>
      <c r="C31" s="5">
        <v>6</v>
      </c>
      <c r="D31" s="7">
        <v>30</v>
      </c>
      <c r="E31" s="7">
        <f>(C31*D31)</f>
        <v>180</v>
      </c>
    </row>
    <row r="32" spans="1:5" ht="12.75">
      <c r="A32" s="19" t="s">
        <v>33</v>
      </c>
      <c r="B32" s="20"/>
      <c r="C32" s="19">
        <f>SUM(C20:C31)</f>
        <v>105</v>
      </c>
      <c r="D32" s="19"/>
      <c r="E32" s="21">
        <f>SUM(E20:E31)</f>
        <v>3150</v>
      </c>
    </row>
    <row r="33" spans="1:5" ht="12.75">
      <c r="A33" s="5"/>
      <c r="B33" s="6"/>
      <c r="C33" s="5"/>
      <c r="D33" s="5"/>
      <c r="E33" s="5"/>
    </row>
    <row r="34" spans="1:5" ht="12.75">
      <c r="A34" s="5" t="s">
        <v>103</v>
      </c>
      <c r="B34" s="6"/>
      <c r="C34" s="5"/>
      <c r="D34" s="5"/>
      <c r="E34" s="5"/>
    </row>
    <row r="35" spans="1:5" ht="12.75">
      <c r="A35" s="5" t="s">
        <v>315</v>
      </c>
      <c r="B35" s="6" t="s">
        <v>105</v>
      </c>
      <c r="C35" s="5">
        <v>650</v>
      </c>
      <c r="D35" s="7">
        <v>1.5</v>
      </c>
      <c r="E35" s="7">
        <f>(C35*D35)</f>
        <v>975</v>
      </c>
    </row>
    <row r="36" spans="1:5" ht="12.75">
      <c r="A36" s="5" t="s">
        <v>329</v>
      </c>
      <c r="B36" s="6"/>
      <c r="C36" s="5"/>
      <c r="D36" s="7"/>
      <c r="E36" s="7"/>
    </row>
    <row r="37" spans="1:5" ht="12.75">
      <c r="A37" s="5" t="s">
        <v>28</v>
      </c>
      <c r="B37" s="6" t="s">
        <v>30</v>
      </c>
      <c r="C37" s="5">
        <v>120</v>
      </c>
      <c r="D37" s="7">
        <v>1.64</v>
      </c>
      <c r="E37" s="7">
        <f>(C37*D37)</f>
        <v>196.79999999999998</v>
      </c>
    </row>
    <row r="38" spans="1:5" ht="12.75">
      <c r="A38" s="5" t="s">
        <v>374</v>
      </c>
      <c r="B38" s="6" t="s">
        <v>30</v>
      </c>
      <c r="C38" s="5">
        <v>85</v>
      </c>
      <c r="D38" s="7">
        <v>2.04</v>
      </c>
      <c r="E38" s="7">
        <f>(C38*D38)</f>
        <v>173.4</v>
      </c>
    </row>
    <row r="39" spans="1:5" ht="12.75">
      <c r="A39" s="5" t="s">
        <v>29</v>
      </c>
      <c r="B39" s="6" t="s">
        <v>30</v>
      </c>
      <c r="C39" s="5">
        <v>115</v>
      </c>
      <c r="D39" s="7">
        <v>1.96</v>
      </c>
      <c r="E39" s="7">
        <f>(C39*D39)</f>
        <v>225.4</v>
      </c>
    </row>
    <row r="40" spans="1:5" ht="12.75">
      <c r="A40" s="5" t="s">
        <v>107</v>
      </c>
      <c r="B40" s="11"/>
      <c r="C40" s="5"/>
      <c r="D40" s="7"/>
      <c r="E40" s="7"/>
    </row>
    <row r="41" spans="1:5" ht="12.75">
      <c r="A41" s="5" t="s">
        <v>393</v>
      </c>
      <c r="B41" s="6" t="s">
        <v>31</v>
      </c>
      <c r="C41" s="5">
        <v>1</v>
      </c>
      <c r="D41" s="7">
        <v>100</v>
      </c>
      <c r="E41" s="7">
        <f>(C41*D41)</f>
        <v>100</v>
      </c>
    </row>
    <row r="42" spans="1:5" ht="12.75">
      <c r="A42" s="5" t="s">
        <v>403</v>
      </c>
      <c r="B42" s="6" t="s">
        <v>30</v>
      </c>
      <c r="C42" s="5">
        <v>2</v>
      </c>
      <c r="D42" s="7">
        <v>40</v>
      </c>
      <c r="E42" s="7">
        <f>(C42*D42)</f>
        <v>80</v>
      </c>
    </row>
    <row r="43" spans="1:5" ht="12.75">
      <c r="A43" s="5" t="s">
        <v>396</v>
      </c>
      <c r="B43" s="6" t="s">
        <v>31</v>
      </c>
      <c r="C43" s="5">
        <v>1</v>
      </c>
      <c r="D43" s="7">
        <v>20</v>
      </c>
      <c r="E43" s="7">
        <f>(C43*D43)</f>
        <v>20</v>
      </c>
    </row>
    <row r="44" spans="1:5" ht="12.75">
      <c r="A44" s="19" t="s">
        <v>34</v>
      </c>
      <c r="B44" s="20"/>
      <c r="C44" s="19"/>
      <c r="D44" s="19"/>
      <c r="E44" s="21">
        <f>SUM(E35:E43)</f>
        <v>1770.6000000000001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32</v>
      </c>
      <c r="B46" s="6"/>
      <c r="C46" s="5"/>
      <c r="D46" s="5"/>
      <c r="E46" s="5"/>
    </row>
    <row r="47" spans="1:5" ht="12.75">
      <c r="A47" s="5" t="s">
        <v>77</v>
      </c>
      <c r="B47" s="6"/>
      <c r="C47" s="5"/>
      <c r="D47" s="5"/>
      <c r="E47" s="5">
        <f>(E32+E44)*10/100</f>
        <v>492.06</v>
      </c>
    </row>
    <row r="48" spans="1:5" ht="12.75">
      <c r="A48" s="19" t="s">
        <v>35</v>
      </c>
      <c r="B48" s="20"/>
      <c r="C48" s="19"/>
      <c r="D48" s="19"/>
      <c r="E48" s="19">
        <f>(E47)</f>
        <v>492.06</v>
      </c>
    </row>
    <row r="49" spans="1:5" ht="12.75">
      <c r="A49" s="1" t="s">
        <v>36</v>
      </c>
      <c r="B49" s="8"/>
      <c r="C49" s="1"/>
      <c r="D49" s="1"/>
      <c r="E49" s="9">
        <f>(E32+E44+E48)</f>
        <v>5412.660000000001</v>
      </c>
    </row>
    <row r="50" spans="1:5" ht="12.75">
      <c r="A50" s="5"/>
      <c r="B50" s="6"/>
      <c r="C50" s="5"/>
      <c r="D50" s="5"/>
      <c r="E50" s="5"/>
    </row>
    <row r="51" spans="1:5" ht="12.75">
      <c r="A51" s="5" t="s">
        <v>37</v>
      </c>
      <c r="B51" s="6"/>
      <c r="C51" s="5"/>
      <c r="D51" s="5"/>
      <c r="E51" s="5"/>
    </row>
    <row r="52" spans="1:5" ht="12.75">
      <c r="A52" s="5" t="s">
        <v>486</v>
      </c>
      <c r="B52" s="6"/>
      <c r="C52" s="5"/>
      <c r="D52" s="5"/>
      <c r="E52" s="7">
        <f>((E49)*1.92*12/100)</f>
        <v>1247.0768640000001</v>
      </c>
    </row>
    <row r="53" spans="1:5" ht="12.75">
      <c r="A53" s="1" t="s">
        <v>38</v>
      </c>
      <c r="B53" s="8"/>
      <c r="C53" s="1"/>
      <c r="D53" s="1"/>
      <c r="E53" s="9">
        <f>(E52)</f>
        <v>1247.0768640000001</v>
      </c>
    </row>
    <row r="54" spans="1:5" ht="12.75">
      <c r="A54" s="5"/>
      <c r="B54" s="6"/>
      <c r="C54" s="5"/>
      <c r="D54" s="5"/>
      <c r="E54" s="5"/>
    </row>
    <row r="55" spans="1:5" ht="15.75">
      <c r="A55" s="2" t="s">
        <v>82</v>
      </c>
      <c r="B55" s="10"/>
      <c r="C55" s="2"/>
      <c r="D55" s="2"/>
      <c r="E55" s="13">
        <f>(E49+E53)</f>
        <v>6659.736864</v>
      </c>
    </row>
    <row r="56" spans="1:5" ht="12.75">
      <c r="A56" s="5"/>
      <c r="B56" s="6"/>
      <c r="C56" s="5"/>
      <c r="D56" s="5"/>
      <c r="E56" s="5"/>
    </row>
    <row r="57" spans="1:5" ht="12.75">
      <c r="A57" s="5" t="s">
        <v>499</v>
      </c>
      <c r="B57" s="6"/>
      <c r="C57" s="5"/>
      <c r="D57" s="5"/>
      <c r="E57" s="5"/>
    </row>
    <row r="58" spans="1:5" ht="12.75">
      <c r="A58" s="5" t="s">
        <v>498</v>
      </c>
      <c r="B58" s="6"/>
      <c r="C58" s="5"/>
      <c r="D58" s="5"/>
      <c r="E58" s="5"/>
    </row>
    <row r="59" spans="1:5" ht="12.75">
      <c r="A59" s="5" t="s">
        <v>473</v>
      </c>
      <c r="B59" s="6"/>
      <c r="C59" s="5"/>
      <c r="D59" s="5"/>
      <c r="E59" s="5"/>
    </row>
    <row r="60" spans="1:5" ht="12.75">
      <c r="A60" s="5" t="s">
        <v>65</v>
      </c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 t="s">
        <v>88</v>
      </c>
      <c r="B62" s="6"/>
      <c r="C62" s="5"/>
      <c r="D62" s="5"/>
      <c r="E62" s="5"/>
    </row>
    <row r="63" spans="1:5" ht="12.75">
      <c r="A63" s="5" t="s">
        <v>448</v>
      </c>
      <c r="B63" s="6"/>
      <c r="C63" s="5"/>
      <c r="D63" s="5"/>
      <c r="E63" s="5"/>
    </row>
    <row r="64" spans="1:2" ht="12.75">
      <c r="A64" s="5" t="s">
        <v>489</v>
      </c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79</v>
      </c>
    </row>
    <row r="2" spans="1:3" ht="12.75">
      <c r="A2" s="22" t="s">
        <v>471</v>
      </c>
      <c r="B2" s="3"/>
      <c r="C2" s="3"/>
    </row>
    <row r="4" spans="1:5" ht="15.75">
      <c r="A4" s="30" t="s">
        <v>330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324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325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8</v>
      </c>
      <c r="D20" s="7">
        <v>30</v>
      </c>
      <c r="E20" s="7">
        <f>(C20*D20)</f>
        <v>240</v>
      </c>
    </row>
    <row r="21" spans="1:5" ht="12.75">
      <c r="A21" s="5" t="s">
        <v>44</v>
      </c>
      <c r="B21" s="6"/>
      <c r="C21" s="5"/>
      <c r="D21" s="7"/>
      <c r="E21" s="7"/>
    </row>
    <row r="22" spans="1:5" ht="12.75">
      <c r="A22" s="5" t="s">
        <v>328</v>
      </c>
      <c r="B22" s="6" t="s">
        <v>21</v>
      </c>
      <c r="C22" s="5">
        <v>6</v>
      </c>
      <c r="D22" s="7">
        <v>30</v>
      </c>
      <c r="E22" s="7">
        <f>(C22*D22)</f>
        <v>180</v>
      </c>
    </row>
    <row r="23" spans="1:5" ht="12.75">
      <c r="A23" s="5" t="s">
        <v>161</v>
      </c>
      <c r="B23" s="6" t="s">
        <v>21</v>
      </c>
      <c r="C23" s="5">
        <v>30</v>
      </c>
      <c r="D23" s="7">
        <v>30</v>
      </c>
      <c r="E23" s="7">
        <f>(C23*D23)</f>
        <v>900</v>
      </c>
    </row>
    <row r="24" spans="1:5" ht="12.75">
      <c r="A24" s="5" t="s">
        <v>45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6</v>
      </c>
      <c r="D25" s="7">
        <v>30</v>
      </c>
      <c r="E25" s="7">
        <f>(C25*D25)</f>
        <v>180</v>
      </c>
    </row>
    <row r="26" spans="1:5" ht="12.75">
      <c r="A26" s="5" t="s">
        <v>46</v>
      </c>
      <c r="B26" s="6"/>
      <c r="C26" s="5"/>
      <c r="D26" s="7"/>
      <c r="E26" s="7"/>
    </row>
    <row r="27" spans="1:5" ht="12.75">
      <c r="A27" s="5" t="s">
        <v>19</v>
      </c>
      <c r="B27" s="6" t="s">
        <v>21</v>
      </c>
      <c r="C27" s="5">
        <v>15</v>
      </c>
      <c r="D27" s="7">
        <v>30</v>
      </c>
      <c r="E27" s="7">
        <f>(C27*D27)</f>
        <v>450</v>
      </c>
    </row>
    <row r="28" spans="1:5" ht="12.75">
      <c r="A28" s="5" t="s">
        <v>311</v>
      </c>
      <c r="B28" s="6" t="s">
        <v>21</v>
      </c>
      <c r="C28" s="5">
        <v>5</v>
      </c>
      <c r="D28" s="7">
        <v>30</v>
      </c>
      <c r="E28" s="7">
        <f>(C28*D28)</f>
        <v>150</v>
      </c>
    </row>
    <row r="29" spans="1:5" ht="12.75">
      <c r="A29" s="19" t="s">
        <v>33</v>
      </c>
      <c r="B29" s="20"/>
      <c r="C29" s="26">
        <f>SUM(C19:C28)</f>
        <v>70</v>
      </c>
      <c r="D29" s="19"/>
      <c r="E29" s="21">
        <f>SUM(E20:E28)</f>
        <v>2100</v>
      </c>
    </row>
    <row r="30" spans="1:5" ht="12.75">
      <c r="A30" s="5"/>
      <c r="B30" s="6"/>
      <c r="C30" s="5"/>
      <c r="D30" s="5"/>
      <c r="E30" s="5"/>
    </row>
    <row r="31" spans="1:5" ht="12.75">
      <c r="A31" s="5" t="s">
        <v>103</v>
      </c>
      <c r="B31" s="6"/>
      <c r="C31" s="5"/>
      <c r="D31" s="5"/>
      <c r="E31" s="5"/>
    </row>
    <row r="32" spans="1:5" ht="12.75">
      <c r="A32" s="5" t="s">
        <v>390</v>
      </c>
      <c r="B32" s="6"/>
      <c r="C32" s="5"/>
      <c r="D32" s="7"/>
      <c r="E32" s="7"/>
    </row>
    <row r="33" spans="1:5" ht="12.75">
      <c r="A33" s="5" t="s">
        <v>28</v>
      </c>
      <c r="B33" s="6" t="s">
        <v>30</v>
      </c>
      <c r="C33" s="5">
        <v>230</v>
      </c>
      <c r="D33" s="7">
        <v>1.64</v>
      </c>
      <c r="E33" s="7">
        <f>(C33*D33)</f>
        <v>377.2</v>
      </c>
    </row>
    <row r="34" spans="1:5" ht="12.75">
      <c r="A34" s="5" t="s">
        <v>374</v>
      </c>
      <c r="B34" s="6" t="s">
        <v>30</v>
      </c>
      <c r="C34" s="5">
        <v>195</v>
      </c>
      <c r="D34" s="7">
        <v>2.04</v>
      </c>
      <c r="E34" s="7">
        <f>(C34*D34)</f>
        <v>397.8</v>
      </c>
    </row>
    <row r="35" spans="1:5" ht="12.75">
      <c r="A35" s="5" t="s">
        <v>29</v>
      </c>
      <c r="B35" s="6" t="s">
        <v>30</v>
      </c>
      <c r="C35" s="5">
        <v>200</v>
      </c>
      <c r="D35" s="7">
        <v>1.96</v>
      </c>
      <c r="E35" s="7">
        <f>(C35*D35)</f>
        <v>392</v>
      </c>
    </row>
    <row r="36" spans="1:5" ht="12.75">
      <c r="A36" s="5" t="s">
        <v>163</v>
      </c>
      <c r="B36" s="11"/>
      <c r="C36" s="5"/>
      <c r="D36" s="7"/>
      <c r="E36" s="7"/>
    </row>
    <row r="37" spans="1:5" ht="12.75">
      <c r="A37" s="5" t="s">
        <v>412</v>
      </c>
      <c r="B37" s="6" t="s">
        <v>31</v>
      </c>
      <c r="C37" s="5">
        <v>2</v>
      </c>
      <c r="D37" s="7">
        <v>100</v>
      </c>
      <c r="E37" s="7">
        <f>(C37*D37)</f>
        <v>200</v>
      </c>
    </row>
    <row r="38" spans="1:5" ht="12.75">
      <c r="A38" s="5" t="s">
        <v>413</v>
      </c>
      <c r="B38" s="6" t="s">
        <v>30</v>
      </c>
      <c r="C38" s="5">
        <v>2</v>
      </c>
      <c r="D38" s="7">
        <v>40</v>
      </c>
      <c r="E38" s="7">
        <f>(C38*D38)</f>
        <v>80</v>
      </c>
    </row>
    <row r="39" spans="1:5" ht="12.75">
      <c r="A39" s="5" t="s">
        <v>396</v>
      </c>
      <c r="B39" s="6" t="s">
        <v>31</v>
      </c>
      <c r="C39" s="5">
        <v>1</v>
      </c>
      <c r="D39" s="7">
        <v>20</v>
      </c>
      <c r="E39" s="7">
        <f>(C39*D39)</f>
        <v>20</v>
      </c>
    </row>
    <row r="40" spans="1:5" ht="12.75">
      <c r="A40" s="19" t="s">
        <v>34</v>
      </c>
      <c r="B40" s="20"/>
      <c r="C40" s="19"/>
      <c r="D40" s="19"/>
      <c r="E40" s="21">
        <f>SUM(E33:E39)</f>
        <v>1467</v>
      </c>
    </row>
    <row r="41" spans="1:5" ht="12.75">
      <c r="A41" s="5"/>
      <c r="B41" s="6"/>
      <c r="C41" s="5"/>
      <c r="D41" s="5"/>
      <c r="E41" s="5"/>
    </row>
    <row r="42" spans="1:5" ht="12.75">
      <c r="A42" s="5" t="s">
        <v>32</v>
      </c>
      <c r="B42" s="6"/>
      <c r="C42" s="5"/>
      <c r="D42" s="5"/>
      <c r="E42" s="5"/>
    </row>
    <row r="43" spans="1:5" ht="12.75">
      <c r="A43" s="5" t="s">
        <v>77</v>
      </c>
      <c r="B43" s="6"/>
      <c r="C43" s="5"/>
      <c r="D43" s="5"/>
      <c r="E43" s="7">
        <f>(E29+E40)*10/100</f>
        <v>356.7</v>
      </c>
    </row>
    <row r="44" spans="1:5" ht="12.75">
      <c r="A44" s="19" t="s">
        <v>35</v>
      </c>
      <c r="B44" s="20"/>
      <c r="C44" s="19"/>
      <c r="D44" s="19"/>
      <c r="E44" s="21">
        <f>(E43)</f>
        <v>356.7</v>
      </c>
    </row>
    <row r="45" spans="1:5" ht="12.75">
      <c r="A45" s="1" t="s">
        <v>36</v>
      </c>
      <c r="B45" s="8"/>
      <c r="C45" s="1"/>
      <c r="D45" s="1"/>
      <c r="E45" s="9">
        <f>(E29+E40+E44)</f>
        <v>3923.7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37</v>
      </c>
      <c r="B47" s="6"/>
      <c r="C47" s="5"/>
      <c r="D47" s="5"/>
      <c r="E47" s="5"/>
    </row>
    <row r="48" spans="1:5" ht="12.75">
      <c r="A48" s="5" t="s">
        <v>486</v>
      </c>
      <c r="B48" s="6"/>
      <c r="C48" s="5"/>
      <c r="D48" s="5"/>
      <c r="E48" s="7">
        <f>((E45)*1.92*12/100)</f>
        <v>904.0204799999998</v>
      </c>
    </row>
    <row r="49" spans="1:5" ht="12.75">
      <c r="A49" s="1" t="s">
        <v>38</v>
      </c>
      <c r="B49" s="8"/>
      <c r="C49" s="1"/>
      <c r="D49" s="1"/>
      <c r="E49" s="9">
        <f>(E48)</f>
        <v>904.0204799999998</v>
      </c>
    </row>
    <row r="50" spans="1:5" ht="12.75">
      <c r="A50" s="5"/>
      <c r="B50" s="6"/>
      <c r="C50" s="5"/>
      <c r="D50" s="5"/>
      <c r="E50" s="5"/>
    </row>
    <row r="51" spans="1:5" ht="15.75">
      <c r="A51" s="2" t="s">
        <v>82</v>
      </c>
      <c r="B51" s="10"/>
      <c r="C51" s="2"/>
      <c r="D51" s="2"/>
      <c r="E51" s="13">
        <f>(E45+E49)</f>
        <v>4827.72048</v>
      </c>
    </row>
    <row r="52" spans="1:5" ht="12.75">
      <c r="A52" s="5"/>
      <c r="B52" s="6"/>
      <c r="C52" s="5"/>
      <c r="D52" s="5"/>
      <c r="E52" s="5"/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80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53</v>
      </c>
      <c r="B69" s="6"/>
      <c r="C69" s="5"/>
      <c r="D69" s="5"/>
      <c r="E69" s="5">
        <v>10000</v>
      </c>
    </row>
    <row r="70" spans="1:5" ht="12.75">
      <c r="A70" s="5" t="s">
        <v>52</v>
      </c>
      <c r="B70" s="6"/>
      <c r="C70" s="5"/>
      <c r="D70" s="5"/>
      <c r="E70" s="7">
        <v>0.7</v>
      </c>
    </row>
    <row r="71" spans="1:5" ht="12.75">
      <c r="A71" s="5" t="s">
        <v>51</v>
      </c>
      <c r="B71" s="6"/>
      <c r="C71" s="5"/>
      <c r="D71" s="5"/>
      <c r="E71" s="7">
        <f>(E69*E70)</f>
        <v>7000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500</v>
      </c>
      <c r="D74" s="5"/>
      <c r="E74" s="7">
        <f>(C74*E70)</f>
        <v>350</v>
      </c>
    </row>
    <row r="75" spans="1:5" ht="12.75">
      <c r="A75" s="5" t="s">
        <v>55</v>
      </c>
      <c r="B75" s="6" t="s">
        <v>30</v>
      </c>
      <c r="C75" s="5">
        <f>SUM(E69)*95/100</f>
        <v>9500</v>
      </c>
      <c r="D75" s="5"/>
      <c r="E75" s="7">
        <f>(C75*E70)</f>
        <v>6650</v>
      </c>
    </row>
    <row r="76" spans="1:5" ht="12.75">
      <c r="A76" s="5" t="s">
        <v>56</v>
      </c>
      <c r="B76" s="6"/>
      <c r="C76" s="5"/>
      <c r="D76" s="5"/>
      <c r="E76" s="7">
        <f>(E75-E51)</f>
        <v>1822.27952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86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7000</v>
      </c>
    </row>
    <row r="80" spans="1:5" ht="12.75">
      <c r="A80" s="5" t="s">
        <v>58</v>
      </c>
      <c r="B80" s="6"/>
      <c r="C80" s="5"/>
      <c r="D80" s="5"/>
      <c r="E80" s="7">
        <f>(E51)</f>
        <v>4827.72048</v>
      </c>
    </row>
    <row r="81" spans="1:5" ht="12.75">
      <c r="A81" s="5" t="s">
        <v>59</v>
      </c>
      <c r="B81" s="6"/>
      <c r="C81" s="5"/>
      <c r="D81" s="5"/>
      <c r="E81" s="7">
        <f>(E79-E80)</f>
        <v>2172.27952</v>
      </c>
    </row>
    <row r="82" spans="1:5" ht="12.75">
      <c r="A82" s="5" t="s">
        <v>60</v>
      </c>
      <c r="B82" s="6"/>
      <c r="C82" s="5"/>
      <c r="D82" s="5"/>
      <c r="E82" s="7">
        <v>0.7</v>
      </c>
    </row>
    <row r="83" spans="1:5" ht="12.75">
      <c r="A83" s="5" t="s">
        <v>61</v>
      </c>
      <c r="B83" s="6"/>
      <c r="C83" s="5"/>
      <c r="D83" s="5"/>
      <c r="E83" s="7">
        <f>(E51/E69)</f>
        <v>0.482772048</v>
      </c>
    </row>
    <row r="84" spans="1:5" ht="12.75">
      <c r="A84" s="5" t="s">
        <v>62</v>
      </c>
      <c r="B84" s="6"/>
      <c r="C84" s="5"/>
      <c r="D84" s="5"/>
      <c r="E84" s="7">
        <f>(E82-E83)</f>
        <v>0.21722795199999995</v>
      </c>
    </row>
    <row r="85" spans="1:5" ht="12.75">
      <c r="A85" s="5" t="s">
        <v>63</v>
      </c>
      <c r="B85" s="6"/>
      <c r="C85" s="5"/>
      <c r="D85" s="5"/>
      <c r="E85" s="7">
        <f>(E76)</f>
        <v>1822.27952</v>
      </c>
    </row>
    <row r="86" spans="1:5" ht="12.75">
      <c r="A86" s="5" t="s">
        <v>64</v>
      </c>
      <c r="B86" s="6"/>
      <c r="C86" s="5"/>
      <c r="D86" s="5"/>
      <c r="E86" s="12">
        <f>(E85/E80)*100</f>
        <v>37.746168767417956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spans="2:5" ht="12.75">
      <c r="B185" s="4"/>
      <c r="E185" s="28" t="s">
        <v>470</v>
      </c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40</v>
      </c>
    </row>
    <row r="2" spans="1:3" ht="12.75">
      <c r="A2" s="22" t="s">
        <v>471</v>
      </c>
      <c r="B2" s="3"/>
      <c r="C2" s="3"/>
    </row>
    <row r="4" spans="1:5" ht="15.75">
      <c r="A4" s="30" t="s">
        <v>332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333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5"/>
    </row>
    <row r="20" spans="1:5" ht="12.75">
      <c r="A20" s="5" t="s">
        <v>168</v>
      </c>
      <c r="B20" s="6" t="s">
        <v>21</v>
      </c>
      <c r="C20" s="5">
        <v>4</v>
      </c>
      <c r="D20" s="7">
        <v>25</v>
      </c>
      <c r="E20" s="7">
        <f>(C20*D20)</f>
        <v>100</v>
      </c>
    </row>
    <row r="21" spans="1:5" ht="12.75">
      <c r="A21" s="5" t="s">
        <v>169</v>
      </c>
      <c r="B21" s="6" t="s">
        <v>21</v>
      </c>
      <c r="C21" s="5">
        <v>4</v>
      </c>
      <c r="D21" s="7">
        <v>25</v>
      </c>
      <c r="E21" s="7">
        <f>(C21*D21)</f>
        <v>100</v>
      </c>
    </row>
    <row r="22" spans="1:5" ht="12.75">
      <c r="A22" s="5" t="s">
        <v>170</v>
      </c>
      <c r="B22" s="6"/>
      <c r="C22" s="5"/>
      <c r="D22" s="5"/>
      <c r="E22" s="7"/>
    </row>
    <row r="23" spans="1:5" ht="12.75">
      <c r="A23" s="5" t="s">
        <v>171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172</v>
      </c>
      <c r="B24" s="6" t="s">
        <v>21</v>
      </c>
      <c r="C24" s="5">
        <v>15</v>
      </c>
      <c r="D24" s="7">
        <v>25</v>
      </c>
      <c r="E24" s="7">
        <f>(C24*D24)</f>
        <v>375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289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173</v>
      </c>
      <c r="B27" s="6" t="s">
        <v>21</v>
      </c>
      <c r="C27" s="5">
        <v>5</v>
      </c>
      <c r="D27" s="7">
        <v>25</v>
      </c>
      <c r="E27" s="7">
        <f>(C27*D27)</f>
        <v>125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174</v>
      </c>
      <c r="B29" s="6" t="s">
        <v>21</v>
      </c>
      <c r="C29" s="5">
        <v>2</v>
      </c>
      <c r="D29" s="7">
        <v>25</v>
      </c>
      <c r="E29" s="7">
        <f>(C29*D29)</f>
        <v>50</v>
      </c>
    </row>
    <row r="30" spans="1:5" ht="12.75">
      <c r="A30" s="5" t="s">
        <v>147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148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17</v>
      </c>
      <c r="B32" s="6" t="s">
        <v>21</v>
      </c>
      <c r="C32" s="5">
        <v>10</v>
      </c>
      <c r="D32" s="7">
        <v>25</v>
      </c>
      <c r="E32" s="7">
        <f>(C32*D32)</f>
        <v>250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4</v>
      </c>
      <c r="D34" s="7">
        <v>25</v>
      </c>
      <c r="E34" s="7">
        <f>(C34*D34)</f>
        <v>100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117</v>
      </c>
      <c r="B36" s="6" t="s">
        <v>21</v>
      </c>
      <c r="C36" s="5">
        <v>15</v>
      </c>
      <c r="D36" s="7">
        <v>25</v>
      </c>
      <c r="E36" s="7">
        <f>(C36*D36)</f>
        <v>375</v>
      </c>
    </row>
    <row r="37" spans="1:5" ht="12.75">
      <c r="A37" s="5" t="s">
        <v>176</v>
      </c>
      <c r="B37" s="6" t="s">
        <v>21</v>
      </c>
      <c r="C37" s="5">
        <v>2</v>
      </c>
      <c r="D37" s="7">
        <v>25</v>
      </c>
      <c r="E37" s="7">
        <f>(C37*D37)</f>
        <v>50</v>
      </c>
    </row>
    <row r="38" spans="1:5" ht="12.75">
      <c r="A38" s="5" t="s">
        <v>177</v>
      </c>
      <c r="B38" s="6" t="s">
        <v>21</v>
      </c>
      <c r="C38" s="5">
        <v>2</v>
      </c>
      <c r="D38" s="7">
        <v>25</v>
      </c>
      <c r="E38" s="7">
        <f>(C38*D38)</f>
        <v>50</v>
      </c>
    </row>
    <row r="39" spans="1:5" ht="12.75">
      <c r="A39" s="19" t="s">
        <v>33</v>
      </c>
      <c r="B39" s="20"/>
      <c r="C39" s="19">
        <f>SUM(C20:C38)</f>
        <v>103</v>
      </c>
      <c r="D39" s="19"/>
      <c r="E39" s="21">
        <f>SUM(E20:E38)</f>
        <v>2575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130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132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5" t="s">
        <v>133</v>
      </c>
      <c r="B44" s="6" t="s">
        <v>131</v>
      </c>
      <c r="C44" s="5">
        <v>4</v>
      </c>
      <c r="D44" s="7">
        <v>76</v>
      </c>
      <c r="E44" s="7">
        <f>(C44*D44)</f>
        <v>304</v>
      </c>
    </row>
    <row r="45" spans="1:5" ht="12.75">
      <c r="A45" s="19" t="s">
        <v>134</v>
      </c>
      <c r="B45" s="20"/>
      <c r="C45" s="19">
        <f>SUM(C42:C44)</f>
        <v>10</v>
      </c>
      <c r="D45" s="19"/>
      <c r="E45" s="21">
        <f>SUM(E42:E44)</f>
        <v>760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0.5</v>
      </c>
      <c r="D48" s="7">
        <v>160</v>
      </c>
      <c r="E48" s="7">
        <f>(C48*D48)</f>
        <v>80</v>
      </c>
    </row>
    <row r="49" spans="1:5" ht="12.75">
      <c r="A49" s="5" t="s">
        <v>440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210</v>
      </c>
      <c r="D50" s="7">
        <v>1.8</v>
      </c>
      <c r="E50" s="7">
        <f aca="true" t="shared" si="0" ref="E50:E57">(C50*D50)</f>
        <v>378</v>
      </c>
    </row>
    <row r="51" spans="1:5" ht="12.75">
      <c r="A51" s="5" t="s">
        <v>374</v>
      </c>
      <c r="B51" s="6" t="s">
        <v>30</v>
      </c>
      <c r="C51" s="5">
        <v>110</v>
      </c>
      <c r="D51" s="7">
        <v>2.04</v>
      </c>
      <c r="E51" s="7">
        <f t="shared" si="0"/>
        <v>224.4</v>
      </c>
    </row>
    <row r="52" spans="1:5" ht="12.75">
      <c r="A52" s="5" t="s">
        <v>29</v>
      </c>
      <c r="B52" s="6" t="s">
        <v>30</v>
      </c>
      <c r="C52" s="5">
        <v>65</v>
      </c>
      <c r="D52" s="7">
        <v>1.96</v>
      </c>
      <c r="E52" s="7">
        <f t="shared" si="0"/>
        <v>127.39999999999999</v>
      </c>
    </row>
    <row r="53" spans="1:5" ht="12.75">
      <c r="A53" s="5" t="s">
        <v>439</v>
      </c>
      <c r="B53" s="6" t="s">
        <v>30</v>
      </c>
      <c r="C53" s="5">
        <v>5000</v>
      </c>
      <c r="D53" s="7">
        <v>0.5</v>
      </c>
      <c r="E53" s="7">
        <f t="shared" si="0"/>
        <v>2500</v>
      </c>
    </row>
    <row r="54" spans="1:5" ht="12.75">
      <c r="A54" s="5" t="s">
        <v>398</v>
      </c>
      <c r="B54" s="6" t="s">
        <v>31</v>
      </c>
      <c r="C54" s="5">
        <v>2</v>
      </c>
      <c r="D54" s="7">
        <v>45</v>
      </c>
      <c r="E54" s="7">
        <f t="shared" si="0"/>
        <v>90</v>
      </c>
    </row>
    <row r="55" spans="1:5" ht="12.75">
      <c r="A55" s="5" t="s">
        <v>137</v>
      </c>
      <c r="B55" s="6" t="s">
        <v>30</v>
      </c>
      <c r="C55" s="5">
        <v>1</v>
      </c>
      <c r="D55" s="7">
        <v>60</v>
      </c>
      <c r="E55" s="7">
        <f t="shared" si="0"/>
        <v>60</v>
      </c>
    </row>
    <row r="56" spans="1:5" ht="12.75">
      <c r="A56" s="5" t="s">
        <v>403</v>
      </c>
      <c r="B56" s="6" t="s">
        <v>30</v>
      </c>
      <c r="C56" s="5">
        <v>1</v>
      </c>
      <c r="D56" s="7">
        <v>40</v>
      </c>
      <c r="E56" s="7">
        <f t="shared" si="0"/>
        <v>40</v>
      </c>
    </row>
    <row r="57" spans="1:5" ht="12.75">
      <c r="A57" s="5" t="s">
        <v>396</v>
      </c>
      <c r="B57" s="6" t="s">
        <v>31</v>
      </c>
      <c r="C57" s="5">
        <v>1</v>
      </c>
      <c r="D57" s="7">
        <v>20</v>
      </c>
      <c r="E57" s="7">
        <f t="shared" si="0"/>
        <v>20</v>
      </c>
    </row>
    <row r="58" spans="1:5" ht="12.75">
      <c r="A58" s="19" t="s">
        <v>34</v>
      </c>
      <c r="B58" s="20"/>
      <c r="C58" s="19"/>
      <c r="D58" s="19"/>
      <c r="E58" s="21">
        <f>SUM(E48:E57)</f>
        <v>3519.8</v>
      </c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41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5">
        <f>(E39+E45+E58)*10/100</f>
        <v>685.48</v>
      </c>
    </row>
    <row r="70" spans="1:5" ht="12.75">
      <c r="A70" s="19" t="s">
        <v>35</v>
      </c>
      <c r="B70" s="20"/>
      <c r="C70" s="19"/>
      <c r="D70" s="19"/>
      <c r="E70" s="19">
        <f>(E69)</f>
        <v>685.48</v>
      </c>
    </row>
    <row r="71" spans="1:5" ht="12.75">
      <c r="A71" s="1" t="s">
        <v>36</v>
      </c>
      <c r="B71" s="8"/>
      <c r="C71" s="1"/>
      <c r="D71" s="1"/>
      <c r="E71" s="9">
        <f>(E39+E45+E58+E70)</f>
        <v>7540.280000000001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((E71)*1.92*5/100)</f>
        <v>723.86688</v>
      </c>
    </row>
    <row r="75" spans="1:5" ht="12.75">
      <c r="A75" s="1" t="s">
        <v>38</v>
      </c>
      <c r="B75" s="8"/>
      <c r="C75" s="1"/>
      <c r="D75" s="1"/>
      <c r="E75" s="9">
        <f>(E74)</f>
        <v>723.86688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8264.14688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13000</v>
      </c>
    </row>
    <row r="81" spans="1:5" ht="12.75">
      <c r="A81" s="5" t="s">
        <v>52</v>
      </c>
      <c r="B81" s="6"/>
      <c r="C81" s="5"/>
      <c r="D81" s="5"/>
      <c r="E81" s="7">
        <v>0.68</v>
      </c>
    </row>
    <row r="82" spans="1:5" ht="12.75">
      <c r="A82" s="5" t="s">
        <v>51</v>
      </c>
      <c r="B82" s="6"/>
      <c r="C82" s="5"/>
      <c r="D82" s="5"/>
      <c r="E82" s="7">
        <f>(E80*E81)</f>
        <v>8840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SUM(E80)*5/100</f>
        <v>650</v>
      </c>
      <c r="D85" s="5"/>
      <c r="E85" s="7">
        <f>SUM(C85*E81)</f>
        <v>442.00000000000006</v>
      </c>
    </row>
    <row r="86" spans="1:5" ht="12.75">
      <c r="A86" s="5" t="s">
        <v>55</v>
      </c>
      <c r="B86" s="6" t="s">
        <v>30</v>
      </c>
      <c r="C86" s="5">
        <f>SUM(E80)*95/100</f>
        <v>12350</v>
      </c>
      <c r="D86" s="5"/>
      <c r="E86" s="7">
        <f>(C86*E81)</f>
        <v>8398</v>
      </c>
    </row>
    <row r="87" spans="1:5" ht="12.75">
      <c r="A87" s="5" t="s">
        <v>56</v>
      </c>
      <c r="B87" s="6"/>
      <c r="C87" s="5"/>
      <c r="D87" s="5"/>
      <c r="E87" s="7">
        <f>(E86-E77)</f>
        <v>133.85311999999976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8840</v>
      </c>
    </row>
    <row r="91" spans="1:5" ht="12.75">
      <c r="A91" s="5" t="s">
        <v>58</v>
      </c>
      <c r="B91" s="6"/>
      <c r="C91" s="5"/>
      <c r="D91" s="5"/>
      <c r="E91" s="7">
        <f>(E77)</f>
        <v>8264.14688</v>
      </c>
    </row>
    <row r="92" spans="1:5" ht="12.75">
      <c r="A92" s="5" t="s">
        <v>59</v>
      </c>
      <c r="B92" s="6"/>
      <c r="C92" s="5"/>
      <c r="D92" s="5"/>
      <c r="E92" s="7">
        <f>(E90-E91)</f>
        <v>575.8531199999998</v>
      </c>
    </row>
    <row r="93" spans="1:5" ht="12.75">
      <c r="A93" s="5" t="s">
        <v>60</v>
      </c>
      <c r="B93" s="6"/>
      <c r="C93" s="5"/>
      <c r="D93" s="5"/>
      <c r="E93" s="7">
        <v>0.68</v>
      </c>
    </row>
    <row r="94" spans="1:5" ht="12.75">
      <c r="A94" s="5" t="s">
        <v>61</v>
      </c>
      <c r="B94" s="6"/>
      <c r="C94" s="5"/>
      <c r="D94" s="5"/>
      <c r="E94" s="7">
        <f>(E77/E80)</f>
        <v>0.6357036061538461</v>
      </c>
    </row>
    <row r="95" spans="1:5" ht="12.75">
      <c r="A95" s="5" t="s">
        <v>62</v>
      </c>
      <c r="B95" s="6"/>
      <c r="C95" s="5"/>
      <c r="D95" s="5"/>
      <c r="E95" s="7">
        <f>(E93-E94)</f>
        <v>0.044296393846153914</v>
      </c>
    </row>
    <row r="96" spans="1:5" ht="12.75">
      <c r="A96" s="5" t="s">
        <v>63</v>
      </c>
      <c r="B96" s="6"/>
      <c r="C96" s="5"/>
      <c r="D96" s="5"/>
      <c r="E96" s="7">
        <f>(E87)</f>
        <v>133.85311999999976</v>
      </c>
    </row>
    <row r="97" spans="1:5" ht="12.75">
      <c r="A97" s="5" t="s">
        <v>64</v>
      </c>
      <c r="B97" s="6"/>
      <c r="C97" s="5"/>
      <c r="D97" s="5"/>
      <c r="E97" s="12">
        <f>(E96/E91)*100</f>
        <v>1.6196846685280568</v>
      </c>
    </row>
    <row r="98" spans="1:5" ht="12.75">
      <c r="A98" s="5"/>
      <c r="B98" s="6"/>
      <c r="C98" s="5"/>
      <c r="D98" s="5" t="s">
        <v>331</v>
      </c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42</v>
      </c>
    </row>
    <row r="2" spans="1:3" ht="12.75">
      <c r="A2" s="22" t="s">
        <v>471</v>
      </c>
      <c r="B2" s="3"/>
      <c r="C2" s="3"/>
    </row>
    <row r="4" spans="1:5" ht="15.75">
      <c r="A4" s="30" t="s">
        <v>334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236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335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268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336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42</v>
      </c>
      <c r="B21" s="6"/>
      <c r="C21" s="5"/>
      <c r="D21" s="5"/>
      <c r="E21" s="7"/>
    </row>
    <row r="22" spans="1:5" ht="12.75">
      <c r="A22" s="5" t="s">
        <v>337</v>
      </c>
      <c r="B22" s="6" t="s">
        <v>21</v>
      </c>
      <c r="C22" s="5">
        <v>4</v>
      </c>
      <c r="D22" s="7">
        <v>25</v>
      </c>
      <c r="E22" s="7">
        <f>(C22*D22)</f>
        <v>100</v>
      </c>
    </row>
    <row r="23" spans="1:5" ht="12.75">
      <c r="A23" s="5" t="s">
        <v>43</v>
      </c>
      <c r="B23" s="6"/>
      <c r="C23" s="5"/>
      <c r="D23" s="7"/>
      <c r="E23" s="7"/>
    </row>
    <row r="24" spans="1:5" ht="12.75">
      <c r="A24" s="5" t="s">
        <v>13</v>
      </c>
      <c r="B24" s="6" t="s">
        <v>21</v>
      </c>
      <c r="C24" s="5">
        <v>2</v>
      </c>
      <c r="D24" s="7">
        <v>25</v>
      </c>
      <c r="E24" s="7">
        <f>(C24*D24)</f>
        <v>50</v>
      </c>
    </row>
    <row r="25" spans="1:5" ht="12.75">
      <c r="A25" s="5" t="s">
        <v>14</v>
      </c>
      <c r="B25" s="6" t="s">
        <v>21</v>
      </c>
      <c r="C25" s="5">
        <v>1</v>
      </c>
      <c r="D25" s="7">
        <v>25</v>
      </c>
      <c r="E25" s="7">
        <f>(C25*D25)</f>
        <v>25</v>
      </c>
    </row>
    <row r="26" spans="1:5" ht="12.75">
      <c r="A26" s="5" t="s">
        <v>44</v>
      </c>
      <c r="B26" s="6"/>
      <c r="C26" s="5"/>
      <c r="D26" s="7"/>
      <c r="E26" s="7"/>
    </row>
    <row r="27" spans="1:5" ht="12.75">
      <c r="A27" s="5" t="s">
        <v>338</v>
      </c>
      <c r="B27" s="6" t="s">
        <v>21</v>
      </c>
      <c r="C27" s="5">
        <v>4</v>
      </c>
      <c r="D27" s="7">
        <v>25</v>
      </c>
      <c r="E27" s="7">
        <f>(C27*D27)</f>
        <v>100</v>
      </c>
    </row>
    <row r="28" spans="1:5" ht="12.75">
      <c r="A28" s="5" t="s">
        <v>15</v>
      </c>
      <c r="B28" s="6" t="s">
        <v>21</v>
      </c>
      <c r="C28" s="5">
        <v>15</v>
      </c>
      <c r="D28" s="7">
        <v>25</v>
      </c>
      <c r="E28" s="7">
        <f>(C28*D28)</f>
        <v>375</v>
      </c>
    </row>
    <row r="29" spans="1:5" ht="12.75">
      <c r="A29" s="5" t="s">
        <v>126</v>
      </c>
      <c r="B29" s="6" t="s">
        <v>21</v>
      </c>
      <c r="C29" s="5">
        <v>20</v>
      </c>
      <c r="D29" s="7">
        <v>25</v>
      </c>
      <c r="E29" s="7">
        <f>(C29*D29)</f>
        <v>500</v>
      </c>
    </row>
    <row r="30" spans="1:5" ht="12.75">
      <c r="A30" s="5" t="s">
        <v>45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3</v>
      </c>
      <c r="D31" s="7">
        <v>25</v>
      </c>
      <c r="E31" s="7">
        <f>(C31*D31)</f>
        <v>75</v>
      </c>
    </row>
    <row r="32" spans="1:5" ht="12.75">
      <c r="A32" s="5" t="s">
        <v>46</v>
      </c>
      <c r="B32" s="6"/>
      <c r="C32" s="5"/>
      <c r="D32" s="7"/>
      <c r="E32" s="7"/>
    </row>
    <row r="33" spans="1:5" ht="12.75">
      <c r="A33" s="5" t="s">
        <v>186</v>
      </c>
      <c r="B33" s="6" t="s">
        <v>21</v>
      </c>
      <c r="C33" s="5">
        <v>12</v>
      </c>
      <c r="D33" s="7">
        <v>25</v>
      </c>
      <c r="E33" s="7">
        <f>(C33*D33)</f>
        <v>300</v>
      </c>
    </row>
    <row r="34" spans="1:5" ht="12.75">
      <c r="A34" s="5" t="s">
        <v>239</v>
      </c>
      <c r="B34" s="6" t="s">
        <v>21</v>
      </c>
      <c r="C34" s="5">
        <v>13</v>
      </c>
      <c r="D34" s="7">
        <v>25</v>
      </c>
      <c r="E34" s="7">
        <f>(C34*D34)</f>
        <v>325</v>
      </c>
    </row>
    <row r="35" spans="1:5" ht="12.75">
      <c r="A35" s="5" t="s">
        <v>380</v>
      </c>
      <c r="B35" s="6" t="s">
        <v>21</v>
      </c>
      <c r="C35" s="5">
        <v>4</v>
      </c>
      <c r="D35" s="7">
        <v>25</v>
      </c>
      <c r="E35" s="7">
        <f>(C35*D35)</f>
        <v>100</v>
      </c>
    </row>
    <row r="36" spans="1:5" ht="12.75">
      <c r="A36" s="19" t="s">
        <v>33</v>
      </c>
      <c r="B36" s="20"/>
      <c r="C36" s="19">
        <f>SUM(C20:C35)</f>
        <v>80</v>
      </c>
      <c r="D36" s="19"/>
      <c r="E36" s="21">
        <f>SUM(E20:E35)</f>
        <v>2000</v>
      </c>
    </row>
    <row r="37" spans="1:5" ht="12.75">
      <c r="A37" s="5"/>
      <c r="B37" s="6"/>
      <c r="C37" s="5"/>
      <c r="D37" s="5"/>
      <c r="E37" s="5"/>
    </row>
    <row r="38" spans="1:5" ht="12.75">
      <c r="A38" s="5" t="s">
        <v>73</v>
      </c>
      <c r="B38" s="6"/>
      <c r="C38" s="5"/>
      <c r="D38" s="5"/>
      <c r="E38" s="5"/>
    </row>
    <row r="39" spans="1:5" ht="12.75">
      <c r="A39" s="5" t="s">
        <v>47</v>
      </c>
      <c r="B39" s="6" t="s">
        <v>71</v>
      </c>
      <c r="C39" s="5">
        <v>4</v>
      </c>
      <c r="D39" s="7">
        <v>54</v>
      </c>
      <c r="E39" s="7">
        <f>(C39*D39)</f>
        <v>216</v>
      </c>
    </row>
    <row r="40" spans="1:5" ht="12.75">
      <c r="A40" s="5" t="s">
        <v>48</v>
      </c>
      <c r="B40" s="6" t="s">
        <v>71</v>
      </c>
      <c r="C40" s="5">
        <v>4</v>
      </c>
      <c r="D40" s="7">
        <v>54</v>
      </c>
      <c r="E40" s="7">
        <f>(C40*D40)</f>
        <v>216</v>
      </c>
    </row>
    <row r="41" spans="1:5" ht="12.75">
      <c r="A41" s="5" t="s">
        <v>49</v>
      </c>
      <c r="B41" s="6" t="s">
        <v>71</v>
      </c>
      <c r="C41" s="5">
        <v>2</v>
      </c>
      <c r="D41" s="7">
        <v>54</v>
      </c>
      <c r="E41" s="7">
        <f>(C41*D41)</f>
        <v>108</v>
      </c>
    </row>
    <row r="42" spans="1:5" ht="12.75">
      <c r="A42" s="5" t="s">
        <v>70</v>
      </c>
      <c r="B42" s="6" t="s">
        <v>71</v>
      </c>
      <c r="C42" s="5">
        <v>4</v>
      </c>
      <c r="D42" s="7">
        <v>54</v>
      </c>
      <c r="E42" s="7">
        <f>(C42*D42)</f>
        <v>216</v>
      </c>
    </row>
    <row r="43" spans="1:5" ht="12.75">
      <c r="A43" s="19" t="s">
        <v>83</v>
      </c>
      <c r="B43" s="20"/>
      <c r="C43" s="19">
        <f>SUM(C39:C42)</f>
        <v>14</v>
      </c>
      <c r="D43" s="19"/>
      <c r="E43" s="21">
        <f>SUM(E39:E42)</f>
        <v>756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50</v>
      </c>
      <c r="B45" s="6"/>
      <c r="C45" s="5"/>
      <c r="D45" s="5"/>
      <c r="E45" s="5"/>
    </row>
    <row r="46" spans="1:5" ht="12.75">
      <c r="A46" s="5" t="s">
        <v>66</v>
      </c>
      <c r="B46" s="6" t="s">
        <v>30</v>
      </c>
      <c r="C46" s="5">
        <v>8</v>
      </c>
      <c r="D46" s="7">
        <v>8</v>
      </c>
      <c r="E46" s="7">
        <f>(C46*D46)</f>
        <v>64</v>
      </c>
    </row>
    <row r="47" spans="1:5" ht="12.75">
      <c r="A47" s="5" t="s">
        <v>339</v>
      </c>
      <c r="B47" s="6"/>
      <c r="C47" s="5"/>
      <c r="D47" s="7"/>
      <c r="E47" s="7"/>
    </row>
    <row r="48" spans="1:5" ht="12.75">
      <c r="A48" s="5" t="s">
        <v>452</v>
      </c>
      <c r="B48" s="6" t="s">
        <v>30</v>
      </c>
      <c r="C48" s="5">
        <v>175</v>
      </c>
      <c r="D48" s="7">
        <v>1.8</v>
      </c>
      <c r="E48" s="7">
        <f>(C48*D48)</f>
        <v>315</v>
      </c>
    </row>
    <row r="49" spans="1:5" ht="12.75">
      <c r="A49" s="5" t="s">
        <v>374</v>
      </c>
      <c r="B49" s="6" t="s">
        <v>30</v>
      </c>
      <c r="C49" s="5">
        <v>175</v>
      </c>
      <c r="D49" s="7">
        <v>2.04</v>
      </c>
      <c r="E49" s="7">
        <f>(C49*D49)</f>
        <v>357</v>
      </c>
    </row>
    <row r="50" spans="1:5" ht="12.75">
      <c r="A50" s="5" t="s">
        <v>136</v>
      </c>
      <c r="B50" s="11"/>
      <c r="C50" s="5"/>
      <c r="D50" s="7"/>
      <c r="E50" s="7"/>
    </row>
    <row r="51" spans="1:5" ht="12.75">
      <c r="A51" s="5" t="s">
        <v>398</v>
      </c>
      <c r="B51" s="6" t="s">
        <v>31</v>
      </c>
      <c r="C51" s="5">
        <v>1</v>
      </c>
      <c r="D51" s="7">
        <v>30</v>
      </c>
      <c r="E51" s="7">
        <f>(C51*D51)</f>
        <v>30</v>
      </c>
    </row>
    <row r="52" spans="1:5" ht="12.75">
      <c r="A52" s="5" t="s">
        <v>396</v>
      </c>
      <c r="B52" s="6" t="s">
        <v>31</v>
      </c>
      <c r="C52" s="5">
        <v>0.5</v>
      </c>
      <c r="D52" s="7">
        <v>20</v>
      </c>
      <c r="E52" s="7">
        <f>(C52*D52)</f>
        <v>10</v>
      </c>
    </row>
    <row r="53" spans="1:5" ht="12.75">
      <c r="A53" s="19" t="s">
        <v>34</v>
      </c>
      <c r="B53" s="20"/>
      <c r="C53" s="19"/>
      <c r="D53" s="19"/>
      <c r="E53" s="21">
        <f>SUM(E46:E52)</f>
        <v>776</v>
      </c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43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5">
        <f>(E36+E43+E53)*10/100</f>
        <v>353.2</v>
      </c>
    </row>
    <row r="70" spans="1:5" ht="12.75">
      <c r="A70" s="19" t="s">
        <v>35</v>
      </c>
      <c r="B70" s="20"/>
      <c r="C70" s="19"/>
      <c r="D70" s="19"/>
      <c r="E70" s="19">
        <f>(E69)</f>
        <v>353.2</v>
      </c>
    </row>
    <row r="71" spans="1:5" ht="12.75">
      <c r="A71" s="1" t="s">
        <v>36</v>
      </c>
      <c r="B71" s="8"/>
      <c r="C71" s="1"/>
      <c r="D71" s="1"/>
      <c r="E71" s="9">
        <f>(E36+E43+E53+E70)</f>
        <v>3885.2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(E71)*1.92*9/100</f>
        <v>671.3625599999999</v>
      </c>
    </row>
    <row r="75" spans="1:5" ht="12.75">
      <c r="A75" s="1" t="s">
        <v>38</v>
      </c>
      <c r="B75" s="8"/>
      <c r="C75" s="1"/>
      <c r="D75" s="1"/>
      <c r="E75" s="9">
        <f>(E74)</f>
        <v>671.3625599999999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4556.562559999999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1200</v>
      </c>
    </row>
    <row r="81" spans="1:5" ht="12.75">
      <c r="A81" s="5" t="s">
        <v>52</v>
      </c>
      <c r="B81" s="6"/>
      <c r="C81" s="5"/>
      <c r="D81" s="5"/>
      <c r="E81" s="7">
        <v>7.52</v>
      </c>
    </row>
    <row r="82" spans="1:5" ht="12.75">
      <c r="A82" s="5" t="s">
        <v>51</v>
      </c>
      <c r="B82" s="6"/>
      <c r="C82" s="5"/>
      <c r="D82" s="5"/>
      <c r="E82" s="7">
        <f>(E80*E81)</f>
        <v>9024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60</v>
      </c>
      <c r="D85" s="5"/>
      <c r="E85" s="7">
        <f>SUM(C85*E81)</f>
        <v>451.2</v>
      </c>
    </row>
    <row r="86" spans="1:5" ht="12.75">
      <c r="A86" s="5" t="s">
        <v>55</v>
      </c>
      <c r="B86" s="6" t="s">
        <v>30</v>
      </c>
      <c r="C86" s="5">
        <f>SUM(E80)*95/100</f>
        <v>1140</v>
      </c>
      <c r="D86" s="5"/>
      <c r="E86" s="7">
        <f>SUM(C86*E81)</f>
        <v>8572.8</v>
      </c>
    </row>
    <row r="87" spans="1:5" ht="12.75">
      <c r="A87" s="5" t="s">
        <v>56</v>
      </c>
      <c r="B87" s="6"/>
      <c r="C87" s="5"/>
      <c r="D87" s="5"/>
      <c r="E87" s="7">
        <f>(E86-E77)</f>
        <v>4016.23744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9024</v>
      </c>
    </row>
    <row r="91" spans="1:5" ht="12.75">
      <c r="A91" s="5" t="s">
        <v>58</v>
      </c>
      <c r="B91" s="6"/>
      <c r="C91" s="5"/>
      <c r="D91" s="5"/>
      <c r="E91" s="7">
        <f>(E77)</f>
        <v>4556.562559999999</v>
      </c>
    </row>
    <row r="92" spans="1:5" ht="12.75">
      <c r="A92" s="5" t="s">
        <v>59</v>
      </c>
      <c r="B92" s="6"/>
      <c r="C92" s="5"/>
      <c r="D92" s="5"/>
      <c r="E92" s="7">
        <f>(E90-E91)</f>
        <v>4467.437440000001</v>
      </c>
    </row>
    <row r="93" spans="1:5" ht="12.75">
      <c r="A93" s="5" t="s">
        <v>60</v>
      </c>
      <c r="B93" s="6"/>
      <c r="C93" s="5"/>
      <c r="D93" s="5"/>
      <c r="E93" s="7">
        <v>7.52</v>
      </c>
    </row>
    <row r="94" spans="1:5" ht="12.75">
      <c r="A94" s="5" t="s">
        <v>61</v>
      </c>
      <c r="B94" s="6"/>
      <c r="C94" s="5"/>
      <c r="D94" s="5"/>
      <c r="E94" s="7">
        <f>(E77/E80)</f>
        <v>3.797135466666666</v>
      </c>
    </row>
    <row r="95" spans="1:5" ht="12.75">
      <c r="A95" s="5" t="s">
        <v>62</v>
      </c>
      <c r="B95" s="6"/>
      <c r="C95" s="5"/>
      <c r="D95" s="5"/>
      <c r="E95" s="7">
        <f>(E93-E94)</f>
        <v>3.7228645333333334</v>
      </c>
    </row>
    <row r="96" spans="1:5" ht="12.75">
      <c r="A96" s="5" t="s">
        <v>63</v>
      </c>
      <c r="B96" s="6"/>
      <c r="C96" s="5"/>
      <c r="D96" s="5"/>
      <c r="E96" s="7">
        <f>(E87)</f>
        <v>4016.23744</v>
      </c>
    </row>
    <row r="97" spans="1:5" ht="12.75">
      <c r="A97" s="5" t="s">
        <v>64</v>
      </c>
      <c r="B97" s="6"/>
      <c r="C97" s="5"/>
      <c r="D97" s="5"/>
      <c r="E97" s="12">
        <f>(E96/E91)*100</f>
        <v>88.1418259294129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44</v>
      </c>
    </row>
    <row r="2" spans="1:3" ht="12.75">
      <c r="A2" s="22" t="s">
        <v>471</v>
      </c>
      <c r="B2" s="3"/>
      <c r="C2" s="3"/>
    </row>
    <row r="4" spans="1:5" ht="15.75">
      <c r="A4" s="30" t="s">
        <v>334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340</v>
      </c>
      <c r="C6" s="1"/>
      <c r="D6" s="1"/>
      <c r="E6" s="1"/>
    </row>
    <row r="7" spans="1:5" ht="12.75">
      <c r="A7" s="1" t="s">
        <v>23</v>
      </c>
      <c r="B7" s="1" t="s">
        <v>495</v>
      </c>
      <c r="C7" s="1"/>
      <c r="D7" s="1"/>
      <c r="E7" s="1"/>
    </row>
    <row r="8" spans="1:5" ht="12.75">
      <c r="A8" s="1" t="s">
        <v>24</v>
      </c>
      <c r="B8" s="1" t="s">
        <v>335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336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42</v>
      </c>
      <c r="B21" s="6"/>
      <c r="C21" s="5"/>
      <c r="D21" s="5"/>
      <c r="E21" s="7"/>
    </row>
    <row r="22" spans="1:5" ht="12.75">
      <c r="A22" s="5" t="s">
        <v>337</v>
      </c>
      <c r="B22" s="6" t="s">
        <v>21</v>
      </c>
      <c r="C22" s="5">
        <v>8</v>
      </c>
      <c r="D22" s="7">
        <v>25</v>
      </c>
      <c r="E22" s="7">
        <f>(C22*D22)</f>
        <v>200</v>
      </c>
    </row>
    <row r="23" spans="1:5" ht="12.75">
      <c r="A23" s="5" t="s">
        <v>43</v>
      </c>
      <c r="B23" s="6"/>
      <c r="C23" s="5"/>
      <c r="D23" s="7"/>
      <c r="E23" s="7"/>
    </row>
    <row r="24" spans="1:5" ht="12.75">
      <c r="A24" s="5" t="s">
        <v>13</v>
      </c>
      <c r="B24" s="6" t="s">
        <v>21</v>
      </c>
      <c r="C24" s="5">
        <v>2</v>
      </c>
      <c r="D24" s="7">
        <v>25</v>
      </c>
      <c r="E24" s="7">
        <f>(C24*D24)</f>
        <v>50</v>
      </c>
    </row>
    <row r="25" spans="1:5" ht="12.75">
      <c r="A25" s="5" t="s">
        <v>14</v>
      </c>
      <c r="B25" s="6" t="s">
        <v>21</v>
      </c>
      <c r="C25" s="5">
        <v>1</v>
      </c>
      <c r="D25" s="7">
        <v>25</v>
      </c>
      <c r="E25" s="7">
        <f>(C25*D25)</f>
        <v>25</v>
      </c>
    </row>
    <row r="26" spans="1:5" ht="12.75">
      <c r="A26" s="5" t="s">
        <v>44</v>
      </c>
      <c r="B26" s="6"/>
      <c r="C26" s="5"/>
      <c r="D26" s="7"/>
      <c r="E26" s="7"/>
    </row>
    <row r="27" spans="1:5" ht="12.75">
      <c r="A27" s="5" t="s">
        <v>338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126</v>
      </c>
      <c r="B28" s="6" t="s">
        <v>21</v>
      </c>
      <c r="C28" s="5">
        <v>20</v>
      </c>
      <c r="D28" s="7">
        <v>25</v>
      </c>
      <c r="E28" s="7">
        <f>(C28*D28)</f>
        <v>500</v>
      </c>
    </row>
    <row r="29" spans="1:5" ht="12.75">
      <c r="A29" s="5" t="s">
        <v>45</v>
      </c>
      <c r="B29" s="6"/>
      <c r="C29" s="5"/>
      <c r="D29" s="7"/>
      <c r="E29" s="7"/>
    </row>
    <row r="30" spans="1:5" ht="12.75">
      <c r="A30" s="5" t="s">
        <v>18</v>
      </c>
      <c r="B30" s="6" t="s">
        <v>21</v>
      </c>
      <c r="C30" s="5">
        <v>5</v>
      </c>
      <c r="D30" s="7">
        <v>25</v>
      </c>
      <c r="E30" s="7">
        <f>(C30*D30)</f>
        <v>125</v>
      </c>
    </row>
    <row r="31" spans="1:5" ht="12.75">
      <c r="A31" s="5" t="s">
        <v>46</v>
      </c>
      <c r="B31" s="6"/>
      <c r="C31" s="5"/>
      <c r="D31" s="7"/>
      <c r="E31" s="7"/>
    </row>
    <row r="32" spans="1:5" ht="12.75">
      <c r="A32" s="5" t="s">
        <v>186</v>
      </c>
      <c r="B32" s="6" t="s">
        <v>21</v>
      </c>
      <c r="C32" s="5">
        <v>12</v>
      </c>
      <c r="D32" s="7">
        <v>25</v>
      </c>
      <c r="E32" s="7">
        <f>(C32*D32)</f>
        <v>300</v>
      </c>
    </row>
    <row r="33" spans="1:5" ht="12.75">
      <c r="A33" s="5" t="s">
        <v>239</v>
      </c>
      <c r="B33" s="6" t="s">
        <v>21</v>
      </c>
      <c r="C33" s="5">
        <v>15</v>
      </c>
      <c r="D33" s="7">
        <v>25</v>
      </c>
      <c r="E33" s="7">
        <f>(C33*D33)</f>
        <v>375</v>
      </c>
    </row>
    <row r="34" spans="1:5" ht="12.75">
      <c r="A34" s="5" t="s">
        <v>380</v>
      </c>
      <c r="B34" s="6" t="s">
        <v>21</v>
      </c>
      <c r="C34" s="5">
        <v>4</v>
      </c>
      <c r="D34" s="7">
        <v>25</v>
      </c>
      <c r="E34" s="7">
        <f>(C34*D34)</f>
        <v>100</v>
      </c>
    </row>
    <row r="35" spans="1:5" ht="12.75">
      <c r="A35" s="19" t="s">
        <v>33</v>
      </c>
      <c r="B35" s="20"/>
      <c r="C35" s="19">
        <f>SUM(C20:C34)</f>
        <v>71</v>
      </c>
      <c r="D35" s="19"/>
      <c r="E35" s="21">
        <f>SUM(E20:E34)</f>
        <v>1775</v>
      </c>
    </row>
    <row r="36" spans="1:5" ht="12.75">
      <c r="A36" s="5"/>
      <c r="B36" s="6"/>
      <c r="C36" s="5"/>
      <c r="D36" s="5"/>
      <c r="E36" s="5"/>
    </row>
    <row r="37" spans="1:5" ht="12.75">
      <c r="A37" s="5" t="s">
        <v>73</v>
      </c>
      <c r="B37" s="6"/>
      <c r="C37" s="5"/>
      <c r="D37" s="5"/>
      <c r="E37" s="5"/>
    </row>
    <row r="38" spans="1:5" ht="12.75">
      <c r="A38" s="5" t="s">
        <v>47</v>
      </c>
      <c r="B38" s="6" t="s">
        <v>71</v>
      </c>
      <c r="C38" s="5">
        <v>6</v>
      </c>
      <c r="D38" s="7">
        <v>54</v>
      </c>
      <c r="E38" s="7">
        <f>(C38*D38)</f>
        <v>324</v>
      </c>
    </row>
    <row r="39" spans="1:5" ht="12.75">
      <c r="A39" s="5" t="s">
        <v>48</v>
      </c>
      <c r="B39" s="6" t="s">
        <v>71</v>
      </c>
      <c r="C39" s="5">
        <v>4</v>
      </c>
      <c r="D39" s="7">
        <v>54</v>
      </c>
      <c r="E39" s="7">
        <f>(C39*D39)</f>
        <v>216</v>
      </c>
    </row>
    <row r="40" spans="1:5" ht="12.75">
      <c r="A40" s="5" t="s">
        <v>49</v>
      </c>
      <c r="B40" s="6" t="s">
        <v>71</v>
      </c>
      <c r="C40" s="5">
        <v>2</v>
      </c>
      <c r="D40" s="7">
        <v>54</v>
      </c>
      <c r="E40" s="7">
        <f>(C40*D40)</f>
        <v>108</v>
      </c>
    </row>
    <row r="41" spans="1:5" ht="12.75">
      <c r="A41" s="5" t="s">
        <v>70</v>
      </c>
      <c r="B41" s="6" t="s">
        <v>71</v>
      </c>
      <c r="C41" s="5">
        <v>4</v>
      </c>
      <c r="D41" s="7">
        <v>54</v>
      </c>
      <c r="E41" s="7">
        <f>(C41*D41)</f>
        <v>216</v>
      </c>
    </row>
    <row r="42" spans="1:5" ht="12.75">
      <c r="A42" s="19" t="s">
        <v>83</v>
      </c>
      <c r="B42" s="20"/>
      <c r="C42" s="19">
        <f>SUM(C38:C41)</f>
        <v>16</v>
      </c>
      <c r="D42" s="19"/>
      <c r="E42" s="21">
        <f>SUM(E38:E41)</f>
        <v>864</v>
      </c>
    </row>
    <row r="43" spans="1:5" ht="12.75">
      <c r="A43" s="5"/>
      <c r="B43" s="6"/>
      <c r="C43" s="5"/>
      <c r="D43" s="5"/>
      <c r="E43" s="5"/>
    </row>
    <row r="44" spans="1:5" ht="12.75">
      <c r="A44" s="5" t="s">
        <v>50</v>
      </c>
      <c r="B44" s="6"/>
      <c r="C44" s="5"/>
      <c r="D44" s="5"/>
      <c r="E44" s="5"/>
    </row>
    <row r="45" spans="1:5" ht="12.75">
      <c r="A45" s="5" t="s">
        <v>66</v>
      </c>
      <c r="B45" s="6" t="s">
        <v>30</v>
      </c>
      <c r="C45" s="5">
        <v>10</v>
      </c>
      <c r="D45" s="7">
        <v>16</v>
      </c>
      <c r="E45" s="7">
        <f>(C45*D45)</f>
        <v>160</v>
      </c>
    </row>
    <row r="46" spans="1:5" ht="12.75">
      <c r="A46" s="5" t="s">
        <v>341</v>
      </c>
      <c r="B46" s="6"/>
      <c r="C46" s="5"/>
      <c r="D46" s="7"/>
      <c r="E46" s="7"/>
    </row>
    <row r="47" spans="1:5" ht="12.75">
      <c r="A47" s="5" t="s">
        <v>452</v>
      </c>
      <c r="B47" s="6" t="s">
        <v>30</v>
      </c>
      <c r="C47" s="5">
        <v>205</v>
      </c>
      <c r="D47" s="7">
        <v>1.8</v>
      </c>
      <c r="E47" s="7">
        <f>(C47*D47)</f>
        <v>369</v>
      </c>
    </row>
    <row r="48" spans="1:5" ht="12.75">
      <c r="A48" s="5" t="s">
        <v>374</v>
      </c>
      <c r="B48" s="6" t="s">
        <v>30</v>
      </c>
      <c r="C48" s="5">
        <v>175</v>
      </c>
      <c r="D48" s="7">
        <v>2.04</v>
      </c>
      <c r="E48" s="7">
        <f>(C48*D48)</f>
        <v>357</v>
      </c>
    </row>
    <row r="49" spans="1:5" ht="12.75">
      <c r="A49" s="5" t="s">
        <v>29</v>
      </c>
      <c r="B49" s="6" t="s">
        <v>30</v>
      </c>
      <c r="C49" s="5">
        <v>100</v>
      </c>
      <c r="D49" s="7">
        <v>1.96</v>
      </c>
      <c r="E49" s="7">
        <f>(C49*D49)</f>
        <v>196</v>
      </c>
    </row>
    <row r="50" spans="1:5" ht="12.75">
      <c r="A50" s="5" t="s">
        <v>136</v>
      </c>
      <c r="B50" s="11"/>
      <c r="C50" s="5"/>
      <c r="D50" s="7"/>
      <c r="E50" s="7"/>
    </row>
    <row r="51" spans="1:5" ht="12.75">
      <c r="A51" s="5" t="s">
        <v>292</v>
      </c>
      <c r="B51" s="6" t="s">
        <v>31</v>
      </c>
      <c r="C51" s="5">
        <v>2</v>
      </c>
      <c r="D51" s="7">
        <v>18</v>
      </c>
      <c r="E51" s="7">
        <f>(C51*D51)</f>
        <v>36</v>
      </c>
    </row>
    <row r="52" spans="1:5" ht="12.75">
      <c r="A52" s="5" t="s">
        <v>399</v>
      </c>
      <c r="B52" s="6" t="s">
        <v>31</v>
      </c>
      <c r="C52" s="5">
        <v>2</v>
      </c>
      <c r="D52" s="7">
        <v>40</v>
      </c>
      <c r="E52" s="7">
        <f>(C52*D52)</f>
        <v>80</v>
      </c>
    </row>
    <row r="53" spans="1:5" ht="12.75">
      <c r="A53" s="5" t="s">
        <v>398</v>
      </c>
      <c r="B53" s="6" t="s">
        <v>31</v>
      </c>
      <c r="C53" s="5">
        <v>1</v>
      </c>
      <c r="D53" s="7">
        <v>30</v>
      </c>
      <c r="E53" s="7">
        <f>(C53*D53)</f>
        <v>30</v>
      </c>
    </row>
    <row r="54" spans="1:5" ht="12.75">
      <c r="A54" s="5" t="s">
        <v>137</v>
      </c>
      <c r="B54" s="6" t="s">
        <v>30</v>
      </c>
      <c r="C54" s="5">
        <v>2</v>
      </c>
      <c r="D54" s="7">
        <v>60</v>
      </c>
      <c r="E54" s="7">
        <f>(C54*D54)</f>
        <v>120</v>
      </c>
    </row>
    <row r="55" spans="1:5" ht="12.75">
      <c r="A55" s="5" t="s">
        <v>396</v>
      </c>
      <c r="B55" s="6" t="s">
        <v>31</v>
      </c>
      <c r="C55" s="5">
        <v>0.5</v>
      </c>
      <c r="D55" s="7">
        <v>20</v>
      </c>
      <c r="E55" s="7">
        <f>(C55*D55)</f>
        <v>10</v>
      </c>
    </row>
    <row r="56" spans="1:5" ht="12.75">
      <c r="A56" s="19" t="s">
        <v>34</v>
      </c>
      <c r="B56" s="20"/>
      <c r="C56" s="19"/>
      <c r="D56" s="19"/>
      <c r="E56" s="21">
        <f>SUM(E45:E55)</f>
        <v>1358</v>
      </c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5" ht="12.75">
      <c r="A63" s="5"/>
      <c r="B63" s="6"/>
      <c r="C63" s="5"/>
      <c r="D63" s="5"/>
      <c r="E63" s="5"/>
    </row>
    <row r="64" spans="1:6" ht="12.75">
      <c r="A64" s="5"/>
      <c r="B64" s="6"/>
      <c r="C64" s="5"/>
      <c r="D64" s="5"/>
      <c r="E64" s="5"/>
      <c r="F64">
        <v>45</v>
      </c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/>
      <c r="B68" s="6"/>
      <c r="C68" s="5"/>
      <c r="D68" s="5"/>
      <c r="E68" s="5"/>
    </row>
    <row r="69" spans="1:5" ht="12.75">
      <c r="A69" s="5" t="s">
        <v>32</v>
      </c>
      <c r="B69" s="6"/>
      <c r="C69" s="5"/>
      <c r="D69" s="5"/>
      <c r="E69" s="5"/>
    </row>
    <row r="70" spans="1:5" ht="12.75">
      <c r="A70" s="5" t="s">
        <v>77</v>
      </c>
      <c r="B70" s="6"/>
      <c r="C70" s="5"/>
      <c r="D70" s="5"/>
      <c r="E70" s="5">
        <f>(E35+E42+E56)*10/100</f>
        <v>399.7</v>
      </c>
    </row>
    <row r="71" spans="1:5" ht="12.75">
      <c r="A71" s="19" t="s">
        <v>35</v>
      </c>
      <c r="B71" s="20"/>
      <c r="C71" s="19"/>
      <c r="D71" s="19"/>
      <c r="E71" s="19">
        <f>(E70)</f>
        <v>399.7</v>
      </c>
    </row>
    <row r="72" spans="1:5" ht="12.75">
      <c r="A72" s="1" t="s">
        <v>36</v>
      </c>
      <c r="B72" s="8"/>
      <c r="C72" s="1"/>
      <c r="D72" s="1"/>
      <c r="E72" s="9">
        <f>(E35+E42+E56+E71)</f>
        <v>4396.7</v>
      </c>
    </row>
    <row r="73" spans="1:5" ht="12.75">
      <c r="A73" s="5"/>
      <c r="B73" s="6"/>
      <c r="C73" s="5"/>
      <c r="D73" s="5"/>
      <c r="E73" s="5"/>
    </row>
    <row r="74" spans="1:5" ht="12.75">
      <c r="A74" s="5" t="s">
        <v>37</v>
      </c>
      <c r="B74" s="6"/>
      <c r="C74" s="5"/>
      <c r="D74" s="5"/>
      <c r="E74" s="5"/>
    </row>
    <row r="75" spans="1:5" ht="12.75">
      <c r="A75" s="5" t="s">
        <v>486</v>
      </c>
      <c r="B75" s="6"/>
      <c r="C75" s="5"/>
      <c r="D75" s="5"/>
      <c r="E75" s="7">
        <f>(E72)*1.92*7/100</f>
        <v>590.91648</v>
      </c>
    </row>
    <row r="76" spans="1:5" ht="12.75">
      <c r="A76" s="1" t="s">
        <v>38</v>
      </c>
      <c r="B76" s="8"/>
      <c r="C76" s="1"/>
      <c r="D76" s="1"/>
      <c r="E76" s="9">
        <f>(E75)</f>
        <v>590.91648</v>
      </c>
    </row>
    <row r="77" spans="1:5" ht="12.75">
      <c r="A77" s="5"/>
      <c r="B77" s="6"/>
      <c r="C77" s="5"/>
      <c r="D77" s="5"/>
      <c r="E77" s="5"/>
    </row>
    <row r="78" spans="1:5" ht="15.75">
      <c r="A78" s="2" t="s">
        <v>82</v>
      </c>
      <c r="B78" s="10"/>
      <c r="C78" s="2"/>
      <c r="D78" s="2"/>
      <c r="E78" s="13">
        <f>(E72+E76)</f>
        <v>4987.61648</v>
      </c>
    </row>
    <row r="79" spans="1:5" ht="12.75">
      <c r="A79" s="5"/>
      <c r="B79" s="6"/>
      <c r="C79" s="5"/>
      <c r="D79" s="5"/>
      <c r="E79" s="5"/>
    </row>
    <row r="80" spans="1:5" ht="12.75">
      <c r="A80" s="5" t="s">
        <v>84</v>
      </c>
      <c r="B80" s="6"/>
      <c r="C80" s="5"/>
      <c r="D80" s="5"/>
      <c r="E80" s="5"/>
    </row>
    <row r="81" spans="1:5" ht="12.75">
      <c r="A81" s="5" t="s">
        <v>53</v>
      </c>
      <c r="B81" s="6"/>
      <c r="C81" s="5"/>
      <c r="D81" s="5"/>
      <c r="E81" s="5">
        <v>2500</v>
      </c>
    </row>
    <row r="82" spans="1:5" ht="12.75">
      <c r="A82" s="5" t="s">
        <v>52</v>
      </c>
      <c r="B82" s="6"/>
      <c r="C82" s="5"/>
      <c r="D82" s="5"/>
      <c r="E82" s="7">
        <v>7.52</v>
      </c>
    </row>
    <row r="83" spans="1:5" ht="12.75">
      <c r="A83" s="5" t="s">
        <v>51</v>
      </c>
      <c r="B83" s="6"/>
      <c r="C83" s="5"/>
      <c r="D83" s="5"/>
      <c r="E83" s="7">
        <f>(E81*E82)</f>
        <v>18800</v>
      </c>
    </row>
    <row r="84" spans="1:5" ht="12.75">
      <c r="A84" s="5"/>
      <c r="B84" s="6"/>
      <c r="C84" s="5"/>
      <c r="D84" s="5"/>
      <c r="E84" s="7"/>
    </row>
    <row r="85" spans="1:5" ht="12.75">
      <c r="A85" s="5" t="s">
        <v>85</v>
      </c>
      <c r="B85" s="6"/>
      <c r="C85" s="5"/>
      <c r="D85" s="5"/>
      <c r="E85" s="7"/>
    </row>
    <row r="86" spans="1:5" ht="12.75">
      <c r="A86" s="5" t="s">
        <v>54</v>
      </c>
      <c r="B86" s="6" t="s">
        <v>30</v>
      </c>
      <c r="C86" s="5">
        <f>(E81)*5/100</f>
        <v>125</v>
      </c>
      <c r="D86" s="5"/>
      <c r="E86" s="7">
        <f>SUM(C86*E82)</f>
        <v>940</v>
      </c>
    </row>
    <row r="87" spans="1:5" ht="12.75">
      <c r="A87" s="5" t="s">
        <v>55</v>
      </c>
      <c r="B87" s="6" t="s">
        <v>30</v>
      </c>
      <c r="C87" s="5">
        <f>SUM(E81)*95/100</f>
        <v>2375</v>
      </c>
      <c r="D87" s="5"/>
      <c r="E87" s="7">
        <f>SUM(C87*E82)</f>
        <v>17860</v>
      </c>
    </row>
    <row r="88" spans="1:5" ht="12.75">
      <c r="A88" s="5" t="s">
        <v>56</v>
      </c>
      <c r="B88" s="6"/>
      <c r="C88" s="5"/>
      <c r="D88" s="5"/>
      <c r="E88" s="7">
        <f>(E87-E78)</f>
        <v>12872.38352</v>
      </c>
    </row>
    <row r="89" spans="1:5" ht="12.75">
      <c r="A89" s="5"/>
      <c r="B89" s="6"/>
      <c r="C89" s="5"/>
      <c r="D89" s="5"/>
      <c r="E89" s="7"/>
    </row>
    <row r="90" spans="1:5" ht="12.75">
      <c r="A90" s="5" t="s">
        <v>86</v>
      </c>
      <c r="B90" s="6"/>
      <c r="C90" s="5"/>
      <c r="D90" s="5"/>
      <c r="E90" s="7"/>
    </row>
    <row r="91" spans="1:5" ht="12.75">
      <c r="A91" s="5" t="s">
        <v>57</v>
      </c>
      <c r="B91" s="6"/>
      <c r="C91" s="5"/>
      <c r="D91" s="5"/>
      <c r="E91" s="7">
        <f>(E83)</f>
        <v>18800</v>
      </c>
    </row>
    <row r="92" spans="1:5" ht="12.75">
      <c r="A92" s="5" t="s">
        <v>58</v>
      </c>
      <c r="B92" s="6"/>
      <c r="C92" s="5"/>
      <c r="D92" s="5"/>
      <c r="E92" s="7">
        <f>(E78)</f>
        <v>4987.61648</v>
      </c>
    </row>
    <row r="93" spans="1:5" ht="12.75">
      <c r="A93" s="5" t="s">
        <v>59</v>
      </c>
      <c r="B93" s="6"/>
      <c r="C93" s="5"/>
      <c r="D93" s="5"/>
      <c r="E93" s="7">
        <f>(E91-E92)</f>
        <v>13812.38352</v>
      </c>
    </row>
    <row r="94" spans="1:5" ht="12.75">
      <c r="A94" s="5" t="s">
        <v>60</v>
      </c>
      <c r="B94" s="6"/>
      <c r="C94" s="5"/>
      <c r="D94" s="5"/>
      <c r="E94" s="7">
        <v>7.52</v>
      </c>
    </row>
    <row r="95" spans="1:5" ht="12.75">
      <c r="A95" s="5" t="s">
        <v>61</v>
      </c>
      <c r="B95" s="6"/>
      <c r="C95" s="5"/>
      <c r="D95" s="5"/>
      <c r="E95" s="7">
        <f>(E78/E81)</f>
        <v>1.9950465919999998</v>
      </c>
    </row>
    <row r="96" spans="1:5" ht="12.75">
      <c r="A96" s="5" t="s">
        <v>62</v>
      </c>
      <c r="B96" s="6"/>
      <c r="C96" s="5"/>
      <c r="D96" s="5"/>
      <c r="E96" s="7">
        <f>(E94-E95)</f>
        <v>5.524953408</v>
      </c>
    </row>
    <row r="97" spans="1:5" ht="12.75">
      <c r="A97" s="5" t="s">
        <v>63</v>
      </c>
      <c r="B97" s="6"/>
      <c r="C97" s="5"/>
      <c r="D97" s="5"/>
      <c r="E97" s="7">
        <f>(E88)</f>
        <v>12872.38352</v>
      </c>
    </row>
    <row r="98" spans="1:5" ht="12.75">
      <c r="A98" s="5" t="s">
        <v>64</v>
      </c>
      <c r="B98" s="6"/>
      <c r="C98" s="5"/>
      <c r="D98" s="5"/>
      <c r="E98" s="12">
        <f>(E97/E92)*100</f>
        <v>258.0868751961458</v>
      </c>
    </row>
    <row r="99" spans="1:5" ht="12.75">
      <c r="A99" s="5"/>
      <c r="B99" s="6"/>
      <c r="C99" s="5"/>
      <c r="D99" s="5"/>
      <c r="E99" s="5"/>
    </row>
    <row r="100" spans="1:5" ht="12.75">
      <c r="A100" s="5" t="s">
        <v>499</v>
      </c>
      <c r="B100" s="6"/>
      <c r="C100" s="5"/>
      <c r="D100" s="5"/>
      <c r="E100" s="5"/>
    </row>
    <row r="101" spans="1:5" ht="12.75">
      <c r="A101" s="5" t="s">
        <v>498</v>
      </c>
      <c r="B101" s="6"/>
      <c r="C101" s="5"/>
      <c r="D101" s="5"/>
      <c r="E101" s="5"/>
    </row>
    <row r="102" spans="1:5" ht="12.75">
      <c r="A102" s="5" t="s">
        <v>473</v>
      </c>
      <c r="B102" s="6"/>
      <c r="C102" s="5"/>
      <c r="D102" s="5"/>
      <c r="E102" s="5"/>
    </row>
    <row r="103" spans="1:5" ht="12.75">
      <c r="A103" s="5" t="s">
        <v>65</v>
      </c>
      <c r="B103" s="6"/>
      <c r="C103" s="5"/>
      <c r="D103" s="5"/>
      <c r="E103" s="5"/>
    </row>
    <row r="104" spans="1:5" ht="12.75">
      <c r="A104" s="5"/>
      <c r="B104" s="6"/>
      <c r="C104" s="5"/>
      <c r="D104" s="5"/>
      <c r="E104" s="5"/>
    </row>
    <row r="105" spans="1:5" ht="12.75">
      <c r="A105" s="5" t="s">
        <v>442</v>
      </c>
      <c r="B105" s="6"/>
      <c r="C105" s="5"/>
      <c r="D105" s="5"/>
      <c r="E105" s="5"/>
    </row>
    <row r="106" spans="1:5" ht="12.75">
      <c r="A106" s="5" t="s">
        <v>443</v>
      </c>
      <c r="B106" s="6"/>
      <c r="C106" s="5"/>
      <c r="D106" s="5"/>
      <c r="E106" s="5"/>
    </row>
    <row r="107" spans="1:2" ht="12.75">
      <c r="A107" s="5" t="s">
        <v>475</v>
      </c>
      <c r="B107" s="4"/>
    </row>
    <row r="108" spans="1:2" ht="12.75">
      <c r="A108" s="5" t="s">
        <v>487</v>
      </c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81</v>
      </c>
    </row>
    <row r="2" spans="1:3" ht="12.75">
      <c r="A2" s="22" t="s">
        <v>471</v>
      </c>
      <c r="B2" s="3"/>
      <c r="C2" s="3"/>
    </row>
    <row r="4" spans="1:5" ht="15.75">
      <c r="A4" s="30" t="s">
        <v>89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90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94</v>
      </c>
      <c r="B20" s="6" t="s">
        <v>21</v>
      </c>
      <c r="C20" s="5">
        <v>50</v>
      </c>
      <c r="D20" s="7">
        <v>30</v>
      </c>
      <c r="E20" s="7">
        <f>(C20*D20)</f>
        <v>1500</v>
      </c>
    </row>
    <row r="21" spans="1:5" ht="12.75">
      <c r="A21" s="5" t="s">
        <v>95</v>
      </c>
      <c r="B21" s="6" t="s">
        <v>21</v>
      </c>
      <c r="C21" s="5">
        <v>20</v>
      </c>
      <c r="D21" s="7">
        <v>30</v>
      </c>
      <c r="E21" s="7">
        <f>(C21*D21)</f>
        <v>600</v>
      </c>
    </row>
    <row r="22" spans="1:5" ht="12.75">
      <c r="A22" s="5" t="s">
        <v>96</v>
      </c>
      <c r="B22" s="6" t="s">
        <v>21</v>
      </c>
      <c r="C22" s="5">
        <v>39</v>
      </c>
      <c r="D22" s="7">
        <v>30</v>
      </c>
      <c r="E22" s="7">
        <f>(C22*D22)</f>
        <v>1170</v>
      </c>
    </row>
    <row r="23" spans="1:5" ht="12.75">
      <c r="A23" s="5" t="s">
        <v>97</v>
      </c>
      <c r="B23" s="6" t="s">
        <v>21</v>
      </c>
      <c r="C23" s="5">
        <v>5</v>
      </c>
      <c r="D23" s="7">
        <v>30</v>
      </c>
      <c r="E23" s="7">
        <f>(C23*D23)</f>
        <v>150</v>
      </c>
    </row>
    <row r="24" spans="1:5" ht="12.75">
      <c r="A24" s="5" t="s">
        <v>98</v>
      </c>
      <c r="B24" s="6"/>
      <c r="C24" s="5"/>
      <c r="D24" s="7"/>
      <c r="E24" s="7"/>
    </row>
    <row r="25" spans="1:5" ht="12.75">
      <c r="A25" s="5" t="s">
        <v>99</v>
      </c>
      <c r="B25" s="6" t="s">
        <v>21</v>
      </c>
      <c r="C25" s="5">
        <v>20</v>
      </c>
      <c r="D25" s="7">
        <v>30</v>
      </c>
      <c r="E25" s="7">
        <f>(C25*D25)</f>
        <v>600</v>
      </c>
    </row>
    <row r="26" spans="1:5" ht="12.75">
      <c r="A26" s="5" t="s">
        <v>100</v>
      </c>
      <c r="B26" s="6" t="s">
        <v>21</v>
      </c>
      <c r="C26" s="5">
        <v>2</v>
      </c>
      <c r="D26" s="7">
        <v>30</v>
      </c>
      <c r="E26" s="7">
        <f>(C26*D26)</f>
        <v>60</v>
      </c>
    </row>
    <row r="27" spans="1:5" ht="12.75">
      <c r="A27" s="5" t="s">
        <v>43</v>
      </c>
      <c r="B27" s="6"/>
      <c r="C27" s="5"/>
      <c r="D27" s="7"/>
      <c r="E27" s="7"/>
    </row>
    <row r="28" spans="1:5" ht="12.75">
      <c r="A28" s="5" t="s">
        <v>101</v>
      </c>
      <c r="B28" s="6" t="s">
        <v>21</v>
      </c>
      <c r="C28" s="5">
        <v>5</v>
      </c>
      <c r="D28" s="7">
        <v>30</v>
      </c>
      <c r="E28" s="7">
        <f>(C28*D28)</f>
        <v>150</v>
      </c>
    </row>
    <row r="29" spans="1:5" ht="12.75">
      <c r="A29" s="5" t="s">
        <v>44</v>
      </c>
      <c r="B29" s="6"/>
      <c r="C29" s="5"/>
      <c r="D29" s="7"/>
      <c r="E29" s="7"/>
    </row>
    <row r="30" spans="1:5" ht="12.75">
      <c r="A30" s="5" t="s">
        <v>102</v>
      </c>
      <c r="B30" s="6" t="s">
        <v>21</v>
      </c>
      <c r="C30" s="5">
        <v>24</v>
      </c>
      <c r="D30" s="7">
        <v>30</v>
      </c>
      <c r="E30" s="7">
        <f>(C30*D30)</f>
        <v>720</v>
      </c>
    </row>
    <row r="31" spans="1:5" ht="12.75">
      <c r="A31" s="5" t="s">
        <v>45</v>
      </c>
      <c r="B31" s="6"/>
      <c r="C31" s="5"/>
      <c r="D31" s="7"/>
      <c r="E31" s="7"/>
    </row>
    <row r="32" spans="1:5" ht="12.75">
      <c r="A32" s="5" t="s">
        <v>18</v>
      </c>
      <c r="B32" s="6" t="s">
        <v>21</v>
      </c>
      <c r="C32" s="5">
        <v>2</v>
      </c>
      <c r="D32" s="7">
        <v>30</v>
      </c>
      <c r="E32" s="7">
        <f>(C32*D32)</f>
        <v>60</v>
      </c>
    </row>
    <row r="33" spans="1:5" ht="12.75">
      <c r="A33" s="19" t="s">
        <v>33</v>
      </c>
      <c r="B33" s="20"/>
      <c r="C33" s="19">
        <f>SUM(C20:C32)</f>
        <v>167</v>
      </c>
      <c r="D33" s="19"/>
      <c r="E33" s="21">
        <f>SUM(E20:E32)</f>
        <v>5010</v>
      </c>
    </row>
    <row r="34" spans="1:5" ht="12.75">
      <c r="A34" s="5"/>
      <c r="B34" s="6"/>
      <c r="C34" s="5"/>
      <c r="D34" s="5"/>
      <c r="E34" s="5"/>
    </row>
    <row r="35" spans="1:5" ht="12.75">
      <c r="A35" s="5" t="s">
        <v>103</v>
      </c>
      <c r="B35" s="6"/>
      <c r="C35" s="5"/>
      <c r="D35" s="5"/>
      <c r="E35" s="5"/>
    </row>
    <row r="36" spans="1:5" ht="12.75">
      <c r="A36" s="5" t="s">
        <v>104</v>
      </c>
      <c r="B36" s="6" t="s">
        <v>105</v>
      </c>
      <c r="C36" s="5">
        <v>15000</v>
      </c>
      <c r="D36" s="7">
        <v>0.2</v>
      </c>
      <c r="E36" s="7">
        <f>(C36*D36)</f>
        <v>3000</v>
      </c>
    </row>
    <row r="37" spans="1:5" ht="12.75">
      <c r="A37" s="5" t="s">
        <v>106</v>
      </c>
      <c r="B37" s="6"/>
      <c r="C37" s="5"/>
      <c r="D37" s="7"/>
      <c r="E37" s="7"/>
    </row>
    <row r="38" spans="1:5" ht="12.75">
      <c r="A38" s="5" t="s">
        <v>28</v>
      </c>
      <c r="B38" s="6" t="s">
        <v>30</v>
      </c>
      <c r="C38" s="5">
        <v>250</v>
      </c>
      <c r="D38" s="7">
        <v>1.64</v>
      </c>
      <c r="E38" s="7">
        <f>(C38*D38)</f>
        <v>410</v>
      </c>
    </row>
    <row r="39" spans="1:5" ht="12.75">
      <c r="A39" s="5" t="s">
        <v>436</v>
      </c>
      <c r="B39" s="6" t="s">
        <v>30</v>
      </c>
      <c r="C39" s="5">
        <v>500</v>
      </c>
      <c r="D39" s="7">
        <v>0.78</v>
      </c>
      <c r="E39" s="7">
        <f>(C39*D39)</f>
        <v>390</v>
      </c>
    </row>
    <row r="40" spans="1:5" ht="12.75">
      <c r="A40" s="5" t="s">
        <v>107</v>
      </c>
      <c r="B40" s="11"/>
      <c r="C40" s="5"/>
      <c r="D40" s="7"/>
      <c r="E40" s="7"/>
    </row>
    <row r="41" spans="1:5" ht="12.75">
      <c r="A41" s="5" t="s">
        <v>402</v>
      </c>
      <c r="B41" s="6" t="s">
        <v>30</v>
      </c>
      <c r="C41" s="5">
        <v>1</v>
      </c>
      <c r="D41" s="7">
        <v>45</v>
      </c>
      <c r="E41" s="7">
        <f>(C41*D41)</f>
        <v>45</v>
      </c>
    </row>
    <row r="42" spans="1:5" ht="12.75">
      <c r="A42" s="5" t="s">
        <v>396</v>
      </c>
      <c r="B42" s="6" t="s">
        <v>31</v>
      </c>
      <c r="C42" s="5">
        <v>1</v>
      </c>
      <c r="D42" s="7">
        <v>20</v>
      </c>
      <c r="E42" s="7">
        <f>(C42*D42)</f>
        <v>20</v>
      </c>
    </row>
    <row r="43" spans="1:5" ht="12.75">
      <c r="A43" s="19" t="s">
        <v>34</v>
      </c>
      <c r="B43" s="20"/>
      <c r="C43" s="19"/>
      <c r="D43" s="19"/>
      <c r="E43" s="21">
        <f>SUM(E36:E42)</f>
        <v>3865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32</v>
      </c>
      <c r="B45" s="6"/>
      <c r="C45" s="5"/>
      <c r="D45" s="5"/>
      <c r="E45" s="5"/>
    </row>
    <row r="46" spans="1:5" ht="12.75">
      <c r="A46" s="5" t="s">
        <v>77</v>
      </c>
      <c r="B46" s="6"/>
      <c r="C46" s="5"/>
      <c r="D46" s="5"/>
      <c r="E46" s="7">
        <f>(E33+E43)*10/100</f>
        <v>887.5</v>
      </c>
    </row>
    <row r="47" spans="1:5" ht="12.75">
      <c r="A47" s="19" t="s">
        <v>35</v>
      </c>
      <c r="B47" s="20"/>
      <c r="C47" s="19"/>
      <c r="D47" s="19"/>
      <c r="E47" s="21">
        <f>(E46)</f>
        <v>887.5</v>
      </c>
    </row>
    <row r="48" spans="1:5" ht="12.75">
      <c r="A48" s="1" t="s">
        <v>36</v>
      </c>
      <c r="B48" s="8"/>
      <c r="C48" s="1"/>
      <c r="D48" s="1"/>
      <c r="E48" s="9">
        <f>(E33+E43+E47)</f>
        <v>9762.5</v>
      </c>
    </row>
    <row r="49" spans="1:5" ht="12.75">
      <c r="A49" s="5"/>
      <c r="B49" s="6"/>
      <c r="C49" s="5"/>
      <c r="D49" s="5"/>
      <c r="E49" s="5"/>
    </row>
    <row r="50" spans="1:5" ht="12.75">
      <c r="A50" s="5" t="s">
        <v>37</v>
      </c>
      <c r="B50" s="6"/>
      <c r="C50" s="5"/>
      <c r="D50" s="5"/>
      <c r="E50" s="5"/>
    </row>
    <row r="51" spans="1:5" ht="12.75">
      <c r="A51" s="5" t="s">
        <v>486</v>
      </c>
      <c r="B51" s="6"/>
      <c r="C51" s="5"/>
      <c r="D51" s="5"/>
      <c r="E51" s="7">
        <f>((E48)*1.92*12/100)</f>
        <v>2249.28</v>
      </c>
    </row>
    <row r="52" spans="1:5" ht="12.75">
      <c r="A52" s="1" t="s">
        <v>38</v>
      </c>
      <c r="B52" s="8"/>
      <c r="C52" s="1"/>
      <c r="D52" s="1"/>
      <c r="E52" s="9">
        <f>(E51)</f>
        <v>2249.28</v>
      </c>
    </row>
    <row r="53" spans="1:5" ht="12.75">
      <c r="A53" s="5"/>
      <c r="B53" s="6"/>
      <c r="C53" s="5"/>
      <c r="D53" s="5"/>
      <c r="E53" s="5"/>
    </row>
    <row r="54" spans="1:5" ht="15.75">
      <c r="A54" s="2" t="s">
        <v>82</v>
      </c>
      <c r="B54" s="10"/>
      <c r="C54" s="2"/>
      <c r="D54" s="2"/>
      <c r="E54" s="13">
        <f>(E48+E52)</f>
        <v>12011.78</v>
      </c>
    </row>
    <row r="55" spans="1:5" ht="12.75">
      <c r="A55" s="5"/>
      <c r="B55" s="6"/>
      <c r="C55" s="5"/>
      <c r="D55" s="5"/>
      <c r="E55" s="5"/>
    </row>
    <row r="56" spans="1:5" ht="12.75">
      <c r="A56" s="5" t="s">
        <v>499</v>
      </c>
      <c r="B56" s="6"/>
      <c r="C56" s="5"/>
      <c r="D56" s="5"/>
      <c r="E56" s="5"/>
    </row>
    <row r="57" spans="1:5" ht="12.75">
      <c r="A57" s="5" t="s">
        <v>498</v>
      </c>
      <c r="B57" s="6"/>
      <c r="C57" s="5"/>
      <c r="D57" s="5"/>
      <c r="E57" s="5"/>
    </row>
    <row r="58" spans="1:5" ht="12.75">
      <c r="A58" s="5" t="s">
        <v>473</v>
      </c>
      <c r="B58" s="6"/>
      <c r="C58" s="5"/>
      <c r="D58" s="5"/>
      <c r="E58" s="5"/>
    </row>
    <row r="59" spans="1:5" ht="12.75">
      <c r="A59" s="5" t="s">
        <v>65</v>
      </c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2" ht="12.75">
      <c r="A61" t="s">
        <v>366</v>
      </c>
      <c r="B61" s="4"/>
    </row>
    <row r="62" spans="1:2" ht="12.75">
      <c r="A62" t="s">
        <v>448</v>
      </c>
      <c r="B62" s="4"/>
    </row>
    <row r="63" spans="1:2" ht="12.75">
      <c r="A63" s="5" t="s">
        <v>489</v>
      </c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82</v>
      </c>
    </row>
    <row r="2" spans="1:3" ht="12.75">
      <c r="A2" s="22" t="s">
        <v>471</v>
      </c>
      <c r="B2" s="3"/>
      <c r="C2" s="3"/>
    </row>
    <row r="4" spans="1:5" ht="15.75">
      <c r="A4" s="30" t="s">
        <v>108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109</v>
      </c>
      <c r="C6" s="1"/>
      <c r="D6" s="1"/>
      <c r="E6" s="1"/>
    </row>
    <row r="7" spans="1:5" ht="12.75">
      <c r="A7" s="1" t="s">
        <v>23</v>
      </c>
      <c r="B7" s="1" t="s">
        <v>110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12</v>
      </c>
      <c r="D20" s="7">
        <v>30</v>
      </c>
      <c r="E20" s="7">
        <f>(C20*D20)</f>
        <v>360</v>
      </c>
    </row>
    <row r="21" spans="1:5" ht="12.75">
      <c r="A21" s="5" t="s">
        <v>112</v>
      </c>
      <c r="B21" s="6"/>
      <c r="C21" s="5"/>
      <c r="D21" s="7"/>
      <c r="E21" s="7"/>
    </row>
    <row r="22" spans="1:5" ht="12.75">
      <c r="A22" s="5" t="s">
        <v>113</v>
      </c>
      <c r="B22" s="6" t="s">
        <v>21</v>
      </c>
      <c r="C22" s="5">
        <v>24</v>
      </c>
      <c r="D22" s="7">
        <v>30</v>
      </c>
      <c r="E22" s="7">
        <f>(C22*D22)</f>
        <v>720</v>
      </c>
    </row>
    <row r="23" spans="1:5" ht="12.75">
      <c r="A23" s="5" t="s">
        <v>114</v>
      </c>
      <c r="B23" s="6" t="s">
        <v>21</v>
      </c>
      <c r="C23" s="5">
        <v>12</v>
      </c>
      <c r="D23" s="7">
        <v>30</v>
      </c>
      <c r="E23" s="7">
        <f>(C23*D23)</f>
        <v>360</v>
      </c>
    </row>
    <row r="24" spans="1:5" ht="12.75">
      <c r="A24" s="5" t="s">
        <v>115</v>
      </c>
      <c r="B24" s="6"/>
      <c r="C24" s="5"/>
      <c r="D24" s="7"/>
      <c r="E24" s="7"/>
    </row>
    <row r="25" spans="1:5" ht="12.75">
      <c r="A25" s="5" t="s">
        <v>18</v>
      </c>
      <c r="B25" s="6" t="s">
        <v>21</v>
      </c>
      <c r="C25" s="5">
        <v>6</v>
      </c>
      <c r="D25" s="7">
        <v>30</v>
      </c>
      <c r="E25" s="7">
        <f>(C25*D25)</f>
        <v>180</v>
      </c>
    </row>
    <row r="26" spans="1:5" ht="12.75">
      <c r="A26" s="5" t="s">
        <v>116</v>
      </c>
      <c r="B26" s="6"/>
      <c r="C26" s="5"/>
      <c r="D26" s="7"/>
      <c r="E26" s="7"/>
    </row>
    <row r="27" spans="1:5" ht="12.75">
      <c r="A27" s="5" t="s">
        <v>117</v>
      </c>
      <c r="B27" s="6" t="s">
        <v>21</v>
      </c>
      <c r="C27" s="5">
        <v>117</v>
      </c>
      <c r="D27" s="7">
        <v>30</v>
      </c>
      <c r="E27" s="7">
        <f>(C27*D27)</f>
        <v>3510</v>
      </c>
    </row>
    <row r="28" spans="1:5" ht="12.75">
      <c r="A28" s="5" t="s">
        <v>118</v>
      </c>
      <c r="B28" s="6"/>
      <c r="C28" s="5"/>
      <c r="D28" s="7"/>
      <c r="E28" s="7"/>
    </row>
    <row r="29" spans="1:5" ht="12.75">
      <c r="A29" s="5" t="s">
        <v>119</v>
      </c>
      <c r="B29" s="6" t="s">
        <v>21</v>
      </c>
      <c r="C29" s="5">
        <v>10</v>
      </c>
      <c r="D29" s="7">
        <v>30</v>
      </c>
      <c r="E29" s="7">
        <f>(C29*D29)</f>
        <v>300</v>
      </c>
    </row>
    <row r="30" spans="1:5" ht="12.75">
      <c r="A30" s="19" t="s">
        <v>33</v>
      </c>
      <c r="B30" s="20"/>
      <c r="C30" s="19">
        <f>SUM(C19:C27)</f>
        <v>171</v>
      </c>
      <c r="D30" s="19"/>
      <c r="E30" s="21">
        <f>SUM(E20:E29)</f>
        <v>5430</v>
      </c>
    </row>
    <row r="31" spans="1:5" ht="12.75">
      <c r="A31" s="5"/>
      <c r="B31" s="6"/>
      <c r="C31" s="5"/>
      <c r="D31" s="5"/>
      <c r="E31" s="5"/>
    </row>
    <row r="32" spans="1:5" ht="12.75">
      <c r="A32" s="5" t="s">
        <v>103</v>
      </c>
      <c r="B32" s="6"/>
      <c r="C32" s="5"/>
      <c r="D32" s="5"/>
      <c r="E32" s="5"/>
    </row>
    <row r="33" spans="1:5" ht="12.75">
      <c r="A33" s="5" t="s">
        <v>120</v>
      </c>
      <c r="B33" s="6"/>
      <c r="C33" s="5"/>
      <c r="D33" s="7"/>
      <c r="E33" s="7"/>
    </row>
    <row r="34" spans="1:5" ht="12.75">
      <c r="A34" s="5" t="s">
        <v>28</v>
      </c>
      <c r="B34" s="6" t="s">
        <v>30</v>
      </c>
      <c r="C34" s="5">
        <v>300</v>
      </c>
      <c r="D34" s="7">
        <v>1.64</v>
      </c>
      <c r="E34" s="7">
        <f>(C34*D34)</f>
        <v>491.99999999999994</v>
      </c>
    </row>
    <row r="35" spans="1:5" ht="12.75">
      <c r="A35" s="5" t="s">
        <v>374</v>
      </c>
      <c r="B35" s="6" t="s">
        <v>30</v>
      </c>
      <c r="C35" s="5">
        <v>175</v>
      </c>
      <c r="D35" s="7">
        <v>2.04</v>
      </c>
      <c r="E35" s="7">
        <f>(C35*D35)</f>
        <v>357</v>
      </c>
    </row>
    <row r="36" spans="1:5" ht="12.75">
      <c r="A36" s="5" t="s">
        <v>29</v>
      </c>
      <c r="B36" s="6" t="s">
        <v>30</v>
      </c>
      <c r="C36" s="5">
        <v>150</v>
      </c>
      <c r="D36" s="7">
        <v>1.96</v>
      </c>
      <c r="E36" s="7">
        <f>(C36*D36)</f>
        <v>294</v>
      </c>
    </row>
    <row r="37" spans="1:5" ht="12.75">
      <c r="A37" s="5" t="s">
        <v>107</v>
      </c>
      <c r="B37" s="11"/>
      <c r="C37" s="5"/>
      <c r="D37" s="7"/>
      <c r="E37" s="7"/>
    </row>
    <row r="38" spans="1:5" ht="12.75">
      <c r="A38" s="5" t="s">
        <v>397</v>
      </c>
      <c r="B38" s="6" t="s">
        <v>31</v>
      </c>
      <c r="C38" s="5">
        <v>5</v>
      </c>
      <c r="D38" s="7">
        <v>30</v>
      </c>
      <c r="E38" s="7">
        <f>(C38*D38)</f>
        <v>150</v>
      </c>
    </row>
    <row r="39" spans="1:5" ht="12.75">
      <c r="A39" s="5" t="s">
        <v>402</v>
      </c>
      <c r="B39" s="6" t="s">
        <v>30</v>
      </c>
      <c r="C39" s="5">
        <v>10</v>
      </c>
      <c r="D39" s="7">
        <v>45</v>
      </c>
      <c r="E39" s="7">
        <f>(C39*D39)</f>
        <v>450</v>
      </c>
    </row>
    <row r="40" spans="1:5" ht="12.75">
      <c r="A40" s="5" t="s">
        <v>396</v>
      </c>
      <c r="B40" s="6" t="s">
        <v>31</v>
      </c>
      <c r="C40" s="5">
        <v>1</v>
      </c>
      <c r="D40" s="7">
        <v>20</v>
      </c>
      <c r="E40" s="7">
        <f>(C40*D40)</f>
        <v>20</v>
      </c>
    </row>
    <row r="41" spans="1:5" ht="12.75">
      <c r="A41" s="19" t="s">
        <v>34</v>
      </c>
      <c r="B41" s="20"/>
      <c r="C41" s="19"/>
      <c r="D41" s="19"/>
      <c r="E41" s="21">
        <f>SUM(E34:E40)</f>
        <v>1763</v>
      </c>
    </row>
    <row r="42" spans="1:5" ht="12.75">
      <c r="A42" s="5"/>
      <c r="B42" s="6"/>
      <c r="C42" s="5"/>
      <c r="D42" s="5"/>
      <c r="E42" s="5"/>
    </row>
    <row r="43" spans="1:5" ht="12.75">
      <c r="A43" s="5" t="s">
        <v>32</v>
      </c>
      <c r="B43" s="6"/>
      <c r="C43" s="5"/>
      <c r="D43" s="5"/>
      <c r="E43" s="5"/>
    </row>
    <row r="44" spans="1:5" ht="12.75">
      <c r="A44" s="5" t="s">
        <v>77</v>
      </c>
      <c r="B44" s="6"/>
      <c r="C44" s="5"/>
      <c r="D44" s="5"/>
      <c r="E44" s="7">
        <f>(E30+E41)*10/100</f>
        <v>719.3</v>
      </c>
    </row>
    <row r="45" spans="1:5" ht="12.75">
      <c r="A45" s="19" t="s">
        <v>35</v>
      </c>
      <c r="B45" s="20"/>
      <c r="C45" s="19"/>
      <c r="D45" s="19"/>
      <c r="E45" s="21">
        <f>(E44)</f>
        <v>719.3</v>
      </c>
    </row>
    <row r="46" spans="1:5" ht="12.75">
      <c r="A46" s="1" t="s">
        <v>36</v>
      </c>
      <c r="B46" s="8"/>
      <c r="C46" s="1"/>
      <c r="D46" s="1"/>
      <c r="E46" s="9">
        <f>(E30+E41+E45)</f>
        <v>7912.3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37</v>
      </c>
      <c r="B48" s="6"/>
      <c r="C48" s="5"/>
      <c r="D48" s="5"/>
      <c r="E48" s="5"/>
    </row>
    <row r="49" spans="1:5" ht="12.75">
      <c r="A49" s="5" t="s">
        <v>486</v>
      </c>
      <c r="B49" s="6"/>
      <c r="C49" s="5"/>
      <c r="D49" s="5"/>
      <c r="E49" s="7">
        <f>((E46)*1.92*12/100)</f>
        <v>1822.99392</v>
      </c>
    </row>
    <row r="50" spans="1:5" ht="12.75">
      <c r="A50" s="1" t="s">
        <v>38</v>
      </c>
      <c r="B50" s="8"/>
      <c r="C50" s="1"/>
      <c r="D50" s="1"/>
      <c r="E50" s="9">
        <f>(E49)</f>
        <v>1822.99392</v>
      </c>
    </row>
    <row r="51" spans="1:5" ht="12.75">
      <c r="A51" s="5"/>
      <c r="B51" s="6"/>
      <c r="C51" s="5"/>
      <c r="D51" s="5"/>
      <c r="E51" s="5"/>
    </row>
    <row r="52" spans="1:5" ht="15.75">
      <c r="A52" s="2" t="s">
        <v>82</v>
      </c>
      <c r="B52" s="10"/>
      <c r="C52" s="2"/>
      <c r="D52" s="2"/>
      <c r="E52" s="13">
        <f>(E46+E50)</f>
        <v>9735.29392</v>
      </c>
    </row>
    <row r="53" spans="1:5" ht="12.75">
      <c r="A53" s="5"/>
      <c r="B53" s="6"/>
      <c r="C53" s="5"/>
      <c r="D53" s="5"/>
      <c r="E53" s="5"/>
    </row>
    <row r="54" spans="1:5" ht="12.75">
      <c r="A54" s="5" t="s">
        <v>499</v>
      </c>
      <c r="B54" s="6"/>
      <c r="C54" s="5"/>
      <c r="D54" s="5"/>
      <c r="E54" s="5"/>
    </row>
    <row r="55" spans="1:5" ht="12.75">
      <c r="A55" s="5" t="s">
        <v>498</v>
      </c>
      <c r="B55" s="6"/>
      <c r="C55" s="5"/>
      <c r="D55" s="5"/>
      <c r="E55" s="5"/>
    </row>
    <row r="56" spans="1:5" ht="12.75">
      <c r="A56" s="5" t="s">
        <v>473</v>
      </c>
      <c r="B56" s="6"/>
      <c r="C56" s="5"/>
      <c r="D56" s="5"/>
      <c r="E56" s="5"/>
    </row>
    <row r="57" spans="1:5" ht="12.75">
      <c r="A57" s="5" t="s">
        <v>65</v>
      </c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2" ht="12.75">
      <c r="A59" t="s">
        <v>463</v>
      </c>
      <c r="B59" s="4"/>
    </row>
    <row r="60" spans="1:2" ht="12.75">
      <c r="A60" t="s">
        <v>464</v>
      </c>
      <c r="B60" s="4"/>
    </row>
    <row r="61" spans="1:2" ht="12.75">
      <c r="A61" t="s">
        <v>443</v>
      </c>
      <c r="B61" s="4"/>
    </row>
    <row r="62" spans="1:2" ht="12.75">
      <c r="A62" t="s">
        <v>466</v>
      </c>
      <c r="B62" s="4"/>
    </row>
    <row r="63" spans="1:2" ht="12.75">
      <c r="A63" s="5" t="s">
        <v>487</v>
      </c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</sheetData>
  <sheetProtection/>
  <mergeCells count="1">
    <mergeCell ref="A4:E4"/>
  </mergeCells>
  <printOptions/>
  <pageMargins left="0.7874015748031497" right="0" top="0.5905511811023623" bottom="0" header="0" footer="0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</v>
      </c>
    </row>
    <row r="2" spans="1:3" ht="12.75">
      <c r="A2" s="22" t="s">
        <v>471</v>
      </c>
      <c r="B2" s="3"/>
      <c r="C2" s="3"/>
    </row>
    <row r="4" spans="1:5" ht="15.75">
      <c r="A4" s="30" t="s">
        <v>165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166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68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5"/>
    </row>
    <row r="20" spans="1:5" ht="12.75">
      <c r="A20" s="5" t="s">
        <v>168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169</v>
      </c>
      <c r="B21" s="6" t="s">
        <v>21</v>
      </c>
      <c r="C21" s="5">
        <v>7</v>
      </c>
      <c r="D21" s="7">
        <v>25</v>
      </c>
      <c r="E21" s="7">
        <f>(C21*D21)</f>
        <v>175</v>
      </c>
    </row>
    <row r="22" spans="1:5" ht="12.75">
      <c r="A22" s="5" t="s">
        <v>170</v>
      </c>
      <c r="B22" s="6"/>
      <c r="C22" s="5"/>
      <c r="D22" s="5"/>
      <c r="E22" s="7"/>
    </row>
    <row r="23" spans="1:5" ht="12.75">
      <c r="A23" s="5" t="s">
        <v>171</v>
      </c>
      <c r="B23" s="6" t="s">
        <v>21</v>
      </c>
      <c r="C23" s="5">
        <v>2</v>
      </c>
      <c r="D23" s="7">
        <v>25</v>
      </c>
      <c r="E23" s="7">
        <f>(C23*D23)</f>
        <v>50</v>
      </c>
    </row>
    <row r="24" spans="1:5" ht="12.75">
      <c r="A24" s="5" t="s">
        <v>172</v>
      </c>
      <c r="B24" s="6" t="s">
        <v>21</v>
      </c>
      <c r="C24" s="5">
        <v>20</v>
      </c>
      <c r="D24" s="7">
        <v>25</v>
      </c>
      <c r="E24" s="7">
        <f>(C24*D24)</f>
        <v>500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230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173</v>
      </c>
      <c r="B27" s="6" t="s">
        <v>21</v>
      </c>
      <c r="C27" s="5">
        <v>5</v>
      </c>
      <c r="D27" s="7">
        <v>25</v>
      </c>
      <c r="E27" s="7">
        <f>(C27*D27)</f>
        <v>125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174</v>
      </c>
      <c r="B29" s="6" t="s">
        <v>21</v>
      </c>
      <c r="C29" s="5">
        <v>2</v>
      </c>
      <c r="D29" s="7">
        <v>25</v>
      </c>
      <c r="E29" s="7">
        <f>(C29*D29)</f>
        <v>50</v>
      </c>
    </row>
    <row r="30" spans="1:5" ht="12.75">
      <c r="A30" s="5" t="s">
        <v>147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148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17</v>
      </c>
      <c r="B32" s="6" t="s">
        <v>21</v>
      </c>
      <c r="C32" s="5">
        <v>10</v>
      </c>
      <c r="D32" s="7">
        <v>25</v>
      </c>
      <c r="E32" s="7">
        <f>(C32*D32)</f>
        <v>250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5</v>
      </c>
      <c r="D34" s="7">
        <v>25</v>
      </c>
      <c r="E34" s="7">
        <f>(C34*D34)</f>
        <v>125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175</v>
      </c>
      <c r="B36" s="6" t="s">
        <v>21</v>
      </c>
      <c r="C36" s="5">
        <v>15</v>
      </c>
      <c r="D36" s="7">
        <v>25</v>
      </c>
      <c r="E36" s="7">
        <f>(C36*D36)</f>
        <v>375</v>
      </c>
    </row>
    <row r="37" spans="1:5" ht="12.75">
      <c r="A37" s="5" t="s">
        <v>176</v>
      </c>
      <c r="B37" s="6" t="s">
        <v>21</v>
      </c>
      <c r="C37" s="5">
        <v>3</v>
      </c>
      <c r="D37" s="7">
        <v>25</v>
      </c>
      <c r="E37" s="7">
        <f>(C37*D37)</f>
        <v>75</v>
      </c>
    </row>
    <row r="38" spans="1:5" ht="12.75">
      <c r="A38" s="5" t="s">
        <v>177</v>
      </c>
      <c r="B38" s="6" t="s">
        <v>21</v>
      </c>
      <c r="C38" s="5">
        <v>2</v>
      </c>
      <c r="D38" s="7">
        <v>25</v>
      </c>
      <c r="E38" s="7">
        <f>(C38*D38)</f>
        <v>50</v>
      </c>
    </row>
    <row r="39" spans="1:5" ht="12.75">
      <c r="A39" s="19" t="s">
        <v>33</v>
      </c>
      <c r="B39" s="20"/>
      <c r="C39" s="19">
        <f>SUM(C20:C38)</f>
        <v>111</v>
      </c>
      <c r="D39" s="19"/>
      <c r="E39" s="21">
        <f>SUM(E20:E38)</f>
        <v>2775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130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132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5" t="s">
        <v>133</v>
      </c>
      <c r="B44" s="6" t="s">
        <v>131</v>
      </c>
      <c r="C44" s="5">
        <v>4</v>
      </c>
      <c r="D44" s="7">
        <v>76</v>
      </c>
      <c r="E44" s="7">
        <f>(C44*D44)</f>
        <v>304</v>
      </c>
    </row>
    <row r="45" spans="1:5" ht="12.75">
      <c r="A45" s="19" t="s">
        <v>178</v>
      </c>
      <c r="B45" s="20"/>
      <c r="C45" s="19">
        <f>SUM(C42:C44)</f>
        <v>10</v>
      </c>
      <c r="D45" s="19"/>
      <c r="E45" s="21">
        <f>SUM(E42:E44)</f>
        <v>760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0.5</v>
      </c>
      <c r="D48" s="7">
        <v>400</v>
      </c>
      <c r="E48" s="7">
        <f>(C48*D48)</f>
        <v>200</v>
      </c>
    </row>
    <row r="49" spans="1:5" ht="12.75">
      <c r="A49" s="5" t="s">
        <v>180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350</v>
      </c>
      <c r="D50" s="7">
        <v>1.8</v>
      </c>
      <c r="E50" s="7">
        <f>(C50*D50)</f>
        <v>630</v>
      </c>
    </row>
    <row r="51" spans="1:5" ht="12.75">
      <c r="A51" s="5" t="s">
        <v>374</v>
      </c>
      <c r="B51" s="6" t="s">
        <v>30</v>
      </c>
      <c r="C51" s="5">
        <v>175</v>
      </c>
      <c r="D51" s="7">
        <v>2.04</v>
      </c>
      <c r="E51" s="7">
        <f>(C51*D51)</f>
        <v>357</v>
      </c>
    </row>
    <row r="52" spans="1:5" ht="12.75">
      <c r="A52" s="5" t="s">
        <v>29</v>
      </c>
      <c r="B52" s="6" t="s">
        <v>30</v>
      </c>
      <c r="C52" s="5">
        <v>100</v>
      </c>
      <c r="D52" s="7">
        <v>1.96</v>
      </c>
      <c r="E52" s="7">
        <f>(C52*D52)</f>
        <v>196</v>
      </c>
    </row>
    <row r="53" spans="1:5" ht="12.75">
      <c r="A53" s="5" t="s">
        <v>439</v>
      </c>
      <c r="B53" s="6" t="s">
        <v>30</v>
      </c>
      <c r="C53" s="5">
        <v>5000</v>
      </c>
      <c r="D53" s="7">
        <v>0.5</v>
      </c>
      <c r="E53" s="7">
        <f>(C53*D53)</f>
        <v>2500</v>
      </c>
    </row>
    <row r="54" spans="1:5" ht="12.75">
      <c r="A54" s="5" t="s">
        <v>39</v>
      </c>
      <c r="B54" s="11"/>
      <c r="C54" s="5"/>
      <c r="D54" s="7"/>
      <c r="E54" s="7"/>
    </row>
    <row r="55" spans="1:5" ht="12.75">
      <c r="A55" s="5" t="s">
        <v>394</v>
      </c>
      <c r="B55" s="6" t="s">
        <v>31</v>
      </c>
      <c r="C55" s="5">
        <v>2</v>
      </c>
      <c r="D55" s="7">
        <v>70</v>
      </c>
      <c r="E55" s="7">
        <f>(C55*D55)</f>
        <v>140</v>
      </c>
    </row>
    <row r="56" spans="1:5" ht="12.75">
      <c r="A56" s="5" t="s">
        <v>398</v>
      </c>
      <c r="B56" s="6" t="s">
        <v>493</v>
      </c>
      <c r="C56" s="5">
        <v>4</v>
      </c>
      <c r="D56" s="7">
        <v>55</v>
      </c>
      <c r="E56" s="7">
        <f>(C56*D56)</f>
        <v>220</v>
      </c>
    </row>
    <row r="57" spans="1:5" ht="12.75">
      <c r="A57" s="5" t="s">
        <v>451</v>
      </c>
      <c r="B57" s="6" t="s">
        <v>31</v>
      </c>
      <c r="C57" s="5">
        <v>0.5</v>
      </c>
      <c r="D57" s="7">
        <v>280</v>
      </c>
      <c r="E57" s="7">
        <f>(C57*D57)</f>
        <v>140</v>
      </c>
    </row>
    <row r="58" spans="1:5" ht="12.75">
      <c r="A58" s="5" t="s">
        <v>137</v>
      </c>
      <c r="B58" s="6" t="s">
        <v>30</v>
      </c>
      <c r="C58" s="5">
        <v>2</v>
      </c>
      <c r="D58" s="7">
        <v>60</v>
      </c>
      <c r="E58" s="7">
        <f>(C58*D58)</f>
        <v>120</v>
      </c>
    </row>
    <row r="59" spans="1:5" ht="12.75">
      <c r="A59" s="5" t="s">
        <v>396</v>
      </c>
      <c r="B59" s="6" t="s">
        <v>31</v>
      </c>
      <c r="C59" s="5">
        <v>1</v>
      </c>
      <c r="D59" s="7">
        <v>20</v>
      </c>
      <c r="E59" s="7">
        <f>(C59*D59)</f>
        <v>20</v>
      </c>
    </row>
    <row r="60" spans="1:5" ht="12.75">
      <c r="A60" s="19" t="s">
        <v>34</v>
      </c>
      <c r="B60" s="20"/>
      <c r="C60" s="19"/>
      <c r="D60" s="19"/>
      <c r="E60" s="21">
        <f>SUM(E48:E59)</f>
        <v>4523</v>
      </c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5" ht="12.75">
      <c r="A63" s="5"/>
      <c r="B63" s="6"/>
      <c r="C63" s="5"/>
      <c r="D63" s="5"/>
      <c r="E63" s="5"/>
    </row>
    <row r="64" spans="1:6" ht="12.75">
      <c r="A64" s="5"/>
      <c r="B64" s="6"/>
      <c r="C64" s="5"/>
      <c r="D64" s="5"/>
      <c r="E64" s="5"/>
      <c r="F64">
        <v>7</v>
      </c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/>
      <c r="B68" s="6"/>
      <c r="C68" s="5"/>
      <c r="D68" s="5"/>
      <c r="E68" s="5"/>
    </row>
    <row r="69" spans="1:5" ht="12.75">
      <c r="A69" s="5" t="s">
        <v>32</v>
      </c>
      <c r="B69" s="6"/>
      <c r="C69" s="5"/>
      <c r="D69" s="5"/>
      <c r="E69" s="5"/>
    </row>
    <row r="70" spans="1:5" ht="12.75">
      <c r="A70" s="5" t="s">
        <v>77</v>
      </c>
      <c r="B70" s="6"/>
      <c r="C70" s="5"/>
      <c r="D70" s="5"/>
      <c r="E70" s="7">
        <f>(E39+E45+E60)*10/100</f>
        <v>805.8</v>
      </c>
    </row>
    <row r="71" spans="1:5" ht="12.75">
      <c r="A71" s="19" t="s">
        <v>35</v>
      </c>
      <c r="B71" s="20"/>
      <c r="C71" s="19"/>
      <c r="D71" s="19"/>
      <c r="E71" s="21">
        <f>SUM(E70)</f>
        <v>805.8</v>
      </c>
    </row>
    <row r="72" spans="1:5" ht="12.75">
      <c r="A72" s="1" t="s">
        <v>36</v>
      </c>
      <c r="B72" s="8"/>
      <c r="C72" s="1"/>
      <c r="D72" s="1"/>
      <c r="E72" s="9">
        <f>(E39+E45+E60+E71)</f>
        <v>8863.8</v>
      </c>
    </row>
    <row r="73" spans="1:5" ht="12.75">
      <c r="A73" s="5"/>
      <c r="B73" s="6"/>
      <c r="C73" s="5"/>
      <c r="D73" s="5"/>
      <c r="E73" s="5"/>
    </row>
    <row r="74" spans="1:5" ht="12.75">
      <c r="A74" s="5" t="s">
        <v>37</v>
      </c>
      <c r="B74" s="6"/>
      <c r="C74" s="5"/>
      <c r="D74" s="5"/>
      <c r="E74" s="5"/>
    </row>
    <row r="75" spans="1:5" ht="12.75">
      <c r="A75" s="5" t="s">
        <v>486</v>
      </c>
      <c r="B75" s="6"/>
      <c r="C75" s="5"/>
      <c r="D75" s="5"/>
      <c r="E75" s="7">
        <f>((E72)*1.92*7/100)</f>
        <v>1191.2947199999999</v>
      </c>
    </row>
    <row r="76" spans="1:5" ht="12.75">
      <c r="A76" s="1" t="s">
        <v>38</v>
      </c>
      <c r="B76" s="8"/>
      <c r="C76" s="1"/>
      <c r="D76" s="1"/>
      <c r="E76" s="9">
        <f>(E75)</f>
        <v>1191.2947199999999</v>
      </c>
    </row>
    <row r="77" spans="1:5" ht="12.75">
      <c r="A77" s="5"/>
      <c r="B77" s="6"/>
      <c r="C77" s="5"/>
      <c r="D77" s="5"/>
      <c r="E77" s="5"/>
    </row>
    <row r="78" spans="1:5" ht="15.75">
      <c r="A78" s="2" t="s">
        <v>82</v>
      </c>
      <c r="B78" s="10"/>
      <c r="C78" s="2"/>
      <c r="D78" s="2"/>
      <c r="E78" s="13">
        <f>(E72+E76)</f>
        <v>10055.09472</v>
      </c>
    </row>
    <row r="79" spans="1:5" ht="12.75">
      <c r="A79" s="5"/>
      <c r="B79" s="6"/>
      <c r="C79" s="5"/>
      <c r="D79" s="5"/>
      <c r="E79" s="5"/>
    </row>
    <row r="80" spans="1:5" ht="12.75">
      <c r="A80" s="5" t="s">
        <v>84</v>
      </c>
      <c r="B80" s="6"/>
      <c r="C80" s="5"/>
      <c r="D80" s="5"/>
      <c r="E80" s="5"/>
    </row>
    <row r="81" spans="1:5" ht="12.75">
      <c r="A81" s="5" t="s">
        <v>53</v>
      </c>
      <c r="B81" s="6"/>
      <c r="C81" s="5"/>
      <c r="D81" s="5"/>
      <c r="E81" s="5">
        <v>12000</v>
      </c>
    </row>
    <row r="82" spans="1:5" ht="12.75">
      <c r="A82" s="5" t="s">
        <v>52</v>
      </c>
      <c r="B82" s="6"/>
      <c r="C82" s="5"/>
      <c r="D82" s="5"/>
      <c r="E82" s="7">
        <v>1.38</v>
      </c>
    </row>
    <row r="83" spans="1:5" ht="12.75">
      <c r="A83" s="5" t="s">
        <v>51</v>
      </c>
      <c r="B83" s="6"/>
      <c r="C83" s="5"/>
      <c r="D83" s="5"/>
      <c r="E83" s="7">
        <f>(E81*E82)</f>
        <v>16560</v>
      </c>
    </row>
    <row r="84" spans="1:5" ht="12.75">
      <c r="A84" s="5"/>
      <c r="B84" s="6"/>
      <c r="C84" s="5"/>
      <c r="D84" s="5"/>
      <c r="E84" s="7"/>
    </row>
    <row r="85" spans="1:5" ht="12.75">
      <c r="A85" s="5" t="s">
        <v>85</v>
      </c>
      <c r="B85" s="6"/>
      <c r="C85" s="5"/>
      <c r="D85" s="5"/>
      <c r="E85" s="7"/>
    </row>
    <row r="86" spans="1:5" ht="12.75">
      <c r="A86" s="5" t="s">
        <v>54</v>
      </c>
      <c r="B86" s="6" t="s">
        <v>30</v>
      </c>
      <c r="C86" s="5">
        <f>SUM(E81)*5/100</f>
        <v>600</v>
      </c>
      <c r="D86" s="5"/>
      <c r="E86" s="7">
        <f>SUM(C86*E82)</f>
        <v>827.9999999999999</v>
      </c>
    </row>
    <row r="87" spans="1:5" ht="12.75">
      <c r="A87" s="5" t="s">
        <v>55</v>
      </c>
      <c r="B87" s="6" t="s">
        <v>30</v>
      </c>
      <c r="C87" s="5">
        <f>SUM(E81)*95/100</f>
        <v>11400</v>
      </c>
      <c r="D87" s="5"/>
      <c r="E87" s="7">
        <f>(C87*E82)</f>
        <v>15731.999999999998</v>
      </c>
    </row>
    <row r="88" spans="1:5" ht="12.75">
      <c r="A88" s="5" t="s">
        <v>56</v>
      </c>
      <c r="B88" s="6"/>
      <c r="C88" s="5"/>
      <c r="D88" s="5"/>
      <c r="E88" s="7">
        <f>(E87-E78)</f>
        <v>5676.905279999999</v>
      </c>
    </row>
    <row r="89" spans="1:5" ht="12.75">
      <c r="A89" s="5"/>
      <c r="B89" s="6"/>
      <c r="C89" s="5"/>
      <c r="D89" s="5"/>
      <c r="E89" s="7"/>
    </row>
    <row r="90" spans="1:5" ht="12.75">
      <c r="A90" s="5" t="s">
        <v>86</v>
      </c>
      <c r="B90" s="6"/>
      <c r="C90" s="5"/>
      <c r="D90" s="5"/>
      <c r="E90" s="7"/>
    </row>
    <row r="91" spans="1:5" ht="12.75">
      <c r="A91" s="5" t="s">
        <v>57</v>
      </c>
      <c r="B91" s="6"/>
      <c r="C91" s="5"/>
      <c r="D91" s="5"/>
      <c r="E91" s="7">
        <f>(E83)</f>
        <v>16560</v>
      </c>
    </row>
    <row r="92" spans="1:5" ht="12.75">
      <c r="A92" s="5" t="s">
        <v>58</v>
      </c>
      <c r="B92" s="6"/>
      <c r="C92" s="5"/>
      <c r="D92" s="5"/>
      <c r="E92" s="7">
        <f>(E78)</f>
        <v>10055.09472</v>
      </c>
    </row>
    <row r="93" spans="1:5" ht="12.75">
      <c r="A93" s="5" t="s">
        <v>59</v>
      </c>
      <c r="B93" s="6"/>
      <c r="C93" s="5"/>
      <c r="D93" s="5"/>
      <c r="E93" s="7">
        <f>(E91-E92)</f>
        <v>6504.905280000001</v>
      </c>
    </row>
    <row r="94" spans="1:5" ht="12.75">
      <c r="A94" s="5" t="s">
        <v>60</v>
      </c>
      <c r="B94" s="6"/>
      <c r="C94" s="5"/>
      <c r="D94" s="5"/>
      <c r="E94" s="7">
        <v>1.38</v>
      </c>
    </row>
    <row r="95" spans="1:5" ht="12.75">
      <c r="A95" s="5" t="s">
        <v>61</v>
      </c>
      <c r="B95" s="6"/>
      <c r="C95" s="5"/>
      <c r="D95" s="5"/>
      <c r="E95" s="7">
        <f>(E78/E81)</f>
        <v>0.8379245599999999</v>
      </c>
    </row>
    <row r="96" spans="1:5" ht="12.75">
      <c r="A96" s="5" t="s">
        <v>62</v>
      </c>
      <c r="B96" s="6"/>
      <c r="C96" s="5"/>
      <c r="D96" s="5"/>
      <c r="E96" s="7">
        <f>(E94-E95)</f>
        <v>0.54207544</v>
      </c>
    </row>
    <row r="97" spans="1:5" ht="12.75">
      <c r="A97" s="5" t="s">
        <v>63</v>
      </c>
      <c r="B97" s="6"/>
      <c r="C97" s="5"/>
      <c r="D97" s="5"/>
      <c r="E97" s="7">
        <f>(E88)</f>
        <v>5676.905279999999</v>
      </c>
    </row>
    <row r="98" spans="1:5" ht="12.75">
      <c r="A98" s="5" t="s">
        <v>64</v>
      </c>
      <c r="B98" s="6"/>
      <c r="C98" s="5"/>
      <c r="D98" s="5"/>
      <c r="E98" s="12">
        <f>(E97/E92)*100</f>
        <v>56.45799903513986</v>
      </c>
    </row>
    <row r="99" spans="1:5" ht="12.75">
      <c r="A99" s="5"/>
      <c r="B99" s="6"/>
      <c r="C99" s="5"/>
      <c r="D99" s="5"/>
      <c r="E99" s="5"/>
    </row>
    <row r="100" spans="1:5" ht="12.75">
      <c r="A100" s="5" t="s">
        <v>499</v>
      </c>
      <c r="B100" s="6"/>
      <c r="C100" s="5"/>
      <c r="D100" s="5"/>
      <c r="E100" s="5"/>
    </row>
    <row r="101" spans="1:5" ht="12.75">
      <c r="A101" s="5" t="s">
        <v>498</v>
      </c>
      <c r="B101" s="6"/>
      <c r="C101" s="5"/>
      <c r="D101" s="5"/>
      <c r="E101" s="5"/>
    </row>
    <row r="102" spans="1:5" ht="12.75">
      <c r="A102" s="5" t="s">
        <v>473</v>
      </c>
      <c r="B102" s="6"/>
      <c r="C102" s="5"/>
      <c r="D102" s="5"/>
      <c r="E102" s="5"/>
    </row>
    <row r="103" spans="1:5" ht="12.75">
      <c r="A103" s="5" t="s">
        <v>65</v>
      </c>
      <c r="B103" s="6"/>
      <c r="C103" s="5"/>
      <c r="D103" s="5"/>
      <c r="E103" s="5"/>
    </row>
    <row r="104" spans="1:5" ht="12.75">
      <c r="A104" s="5"/>
      <c r="B104" s="6"/>
      <c r="C104" s="5"/>
      <c r="D104" s="5"/>
      <c r="E104" s="5"/>
    </row>
    <row r="105" spans="1:5" ht="12.75">
      <c r="A105" s="5" t="s">
        <v>442</v>
      </c>
      <c r="B105" s="6"/>
      <c r="C105" s="5"/>
      <c r="D105" s="5"/>
      <c r="E105" s="5"/>
    </row>
    <row r="106" spans="1:5" ht="12.75">
      <c r="A106" s="5" t="s">
        <v>443</v>
      </c>
      <c r="B106" s="6"/>
      <c r="C106" s="5"/>
      <c r="D106" s="5"/>
      <c r="E106" s="5"/>
    </row>
    <row r="107" spans="1:2" ht="12.75">
      <c r="A107" s="5" t="s">
        <v>446</v>
      </c>
      <c r="B107" s="4"/>
    </row>
    <row r="108" spans="1:2" ht="12.75">
      <c r="A108" s="5" t="s">
        <v>487</v>
      </c>
      <c r="B108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46</v>
      </c>
    </row>
    <row r="2" spans="1:3" ht="12.75">
      <c r="A2" s="22" t="s">
        <v>471</v>
      </c>
      <c r="B2" s="3"/>
      <c r="C2" s="3"/>
    </row>
    <row r="4" spans="1:5" ht="15.75">
      <c r="A4" s="30" t="s">
        <v>342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343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27" t="s">
        <v>496</v>
      </c>
      <c r="C11" s="1"/>
      <c r="D11" s="1"/>
      <c r="E11" s="1"/>
    </row>
    <row r="12" spans="1:5" ht="9.75" customHeight="1">
      <c r="A12" s="1"/>
      <c r="B12" s="1"/>
      <c r="C12" s="1"/>
      <c r="D12" s="1"/>
      <c r="E12" s="1"/>
    </row>
    <row r="13" spans="1:5" ht="12.75">
      <c r="A13" s="14"/>
      <c r="B13" s="15">
        <v>10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230</v>
      </c>
      <c r="B22" s="6" t="s">
        <v>21</v>
      </c>
      <c r="C22" s="5">
        <v>5</v>
      </c>
      <c r="D22" s="7">
        <v>25</v>
      </c>
      <c r="E22" s="7">
        <f>(C22*D22)</f>
        <v>125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192</v>
      </c>
      <c r="B24" s="6" t="s">
        <v>21</v>
      </c>
      <c r="C24" s="5">
        <v>12</v>
      </c>
      <c r="D24" s="7">
        <v>25</v>
      </c>
      <c r="E24" s="7">
        <f>(C24*D24)</f>
        <v>300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8</v>
      </c>
      <c r="D26" s="7">
        <v>25</v>
      </c>
      <c r="E26" s="7">
        <f>(C26*D26)</f>
        <v>200</v>
      </c>
    </row>
    <row r="27" spans="1:5" ht="12.75">
      <c r="A27" s="5" t="s">
        <v>14</v>
      </c>
      <c r="B27" s="6" t="s">
        <v>21</v>
      </c>
      <c r="C27" s="5">
        <v>4</v>
      </c>
      <c r="D27" s="7">
        <v>25</v>
      </c>
      <c r="E27" s="7">
        <f>(C27*D27)</f>
        <v>100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428</v>
      </c>
      <c r="B29" s="6" t="s">
        <v>21</v>
      </c>
      <c r="C29" s="5">
        <v>4</v>
      </c>
      <c r="D29" s="7">
        <v>25</v>
      </c>
      <c r="E29" s="7">
        <f>(C29*D29)</f>
        <v>100</v>
      </c>
    </row>
    <row r="30" spans="1:5" ht="12.75">
      <c r="A30" s="5" t="s">
        <v>16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126</v>
      </c>
      <c r="B31" s="6" t="s">
        <v>21</v>
      </c>
      <c r="C31" s="5">
        <v>20</v>
      </c>
      <c r="D31" s="7">
        <v>25</v>
      </c>
      <c r="E31" s="7">
        <f>(C31*D31)</f>
        <v>500</v>
      </c>
    </row>
    <row r="32" spans="1:5" ht="12.75">
      <c r="A32" s="5" t="s">
        <v>17</v>
      </c>
      <c r="B32" s="6" t="s">
        <v>21</v>
      </c>
      <c r="C32" s="5">
        <v>15</v>
      </c>
      <c r="D32" s="7">
        <v>25</v>
      </c>
      <c r="E32" s="7">
        <f>(C32*D32)</f>
        <v>375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14</v>
      </c>
      <c r="D34" s="7">
        <v>25</v>
      </c>
      <c r="E34" s="7">
        <f>(C34*D34)</f>
        <v>350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117</v>
      </c>
      <c r="B36" s="6" t="s">
        <v>21</v>
      </c>
      <c r="C36" s="5">
        <v>40</v>
      </c>
      <c r="D36" s="7">
        <v>25</v>
      </c>
      <c r="E36" s="7">
        <f>(C36*D36)</f>
        <v>1000</v>
      </c>
    </row>
    <row r="37" spans="1:5" ht="12.75">
      <c r="A37" s="5" t="s">
        <v>344</v>
      </c>
      <c r="B37" s="6" t="s">
        <v>21</v>
      </c>
      <c r="C37" s="5">
        <v>15</v>
      </c>
      <c r="D37" s="7">
        <v>25</v>
      </c>
      <c r="E37" s="7">
        <f>(C37*D37)</f>
        <v>375</v>
      </c>
    </row>
    <row r="38" spans="1:5" ht="12.75">
      <c r="A38" s="5" t="s">
        <v>345</v>
      </c>
      <c r="B38" s="6" t="s">
        <v>21</v>
      </c>
      <c r="C38" s="5">
        <v>10</v>
      </c>
      <c r="D38" s="7">
        <v>25</v>
      </c>
      <c r="E38" s="7">
        <f>(C38*D38)</f>
        <v>250</v>
      </c>
    </row>
    <row r="39" spans="1:5" ht="12.75">
      <c r="A39" s="19" t="s">
        <v>33</v>
      </c>
      <c r="B39" s="20"/>
      <c r="C39" s="19">
        <f>SUM(C20:C38)</f>
        <v>171</v>
      </c>
      <c r="D39" s="19"/>
      <c r="E39" s="21">
        <f>SUM(E20:E38)</f>
        <v>4275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346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6</v>
      </c>
      <c r="D42" s="7">
        <v>76</v>
      </c>
      <c r="E42" s="7">
        <f>(C42*D42)</f>
        <v>456</v>
      </c>
    </row>
    <row r="43" spans="1:5" ht="12.75">
      <c r="A43" s="5" t="s">
        <v>132</v>
      </c>
      <c r="B43" s="6" t="s">
        <v>131</v>
      </c>
      <c r="C43" s="5">
        <v>1</v>
      </c>
      <c r="D43" s="7">
        <v>76</v>
      </c>
      <c r="E43" s="7">
        <f>(C43*D43)</f>
        <v>76</v>
      </c>
    </row>
    <row r="44" spans="1:5" ht="12.75">
      <c r="A44" s="5" t="s">
        <v>133</v>
      </c>
      <c r="B44" s="6" t="s">
        <v>131</v>
      </c>
      <c r="C44" s="5">
        <v>2</v>
      </c>
      <c r="D44" s="7">
        <v>76</v>
      </c>
      <c r="E44" s="7">
        <f>(C44*D44)</f>
        <v>152</v>
      </c>
    </row>
    <row r="45" spans="1:5" ht="12.75">
      <c r="A45" s="19" t="s">
        <v>134</v>
      </c>
      <c r="B45" s="20"/>
      <c r="C45" s="19">
        <f>SUM(C42:C44)</f>
        <v>9</v>
      </c>
      <c r="D45" s="19"/>
      <c r="E45" s="21">
        <f>SUM(E42:E44)</f>
        <v>684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66</v>
      </c>
      <c r="B48" s="6" t="s">
        <v>30</v>
      </c>
      <c r="C48" s="5">
        <v>2</v>
      </c>
      <c r="D48" s="7">
        <v>300</v>
      </c>
      <c r="E48" s="7">
        <f>(C48*D48)</f>
        <v>600</v>
      </c>
    </row>
    <row r="49" spans="1:5" ht="12.75">
      <c r="A49" s="5" t="s">
        <v>376</v>
      </c>
      <c r="B49" s="6"/>
      <c r="C49" s="5"/>
      <c r="D49" s="7"/>
      <c r="E49" s="7"/>
    </row>
    <row r="50" spans="1:5" ht="12.75">
      <c r="A50" s="5" t="s">
        <v>465</v>
      </c>
      <c r="B50" s="6" t="s">
        <v>30</v>
      </c>
      <c r="C50" s="5">
        <v>335</v>
      </c>
      <c r="D50" s="7">
        <v>1.8</v>
      </c>
      <c r="E50" s="7">
        <f>(C50*D50)</f>
        <v>603</v>
      </c>
    </row>
    <row r="51" spans="1:5" ht="12.75">
      <c r="A51" s="5" t="s">
        <v>374</v>
      </c>
      <c r="B51" s="6" t="s">
        <v>30</v>
      </c>
      <c r="C51" s="5">
        <v>260</v>
      </c>
      <c r="D51" s="7">
        <v>2.04</v>
      </c>
      <c r="E51" s="7">
        <f>(C51*D51)</f>
        <v>530.4</v>
      </c>
    </row>
    <row r="52" spans="1:5" ht="12.75">
      <c r="A52" s="5" t="s">
        <v>29</v>
      </c>
      <c r="B52" s="6" t="s">
        <v>30</v>
      </c>
      <c r="C52" s="5">
        <v>135</v>
      </c>
      <c r="D52" s="7">
        <v>1.96</v>
      </c>
      <c r="E52" s="7">
        <f>(C52*D52)</f>
        <v>264.6</v>
      </c>
    </row>
    <row r="53" spans="1:5" ht="12.75">
      <c r="A53" s="5" t="s">
        <v>441</v>
      </c>
      <c r="B53" s="6" t="s">
        <v>30</v>
      </c>
      <c r="C53" s="5">
        <v>6000</v>
      </c>
      <c r="D53" s="7">
        <v>0.5</v>
      </c>
      <c r="E53" s="7">
        <f>(C53*D53)</f>
        <v>3000</v>
      </c>
    </row>
    <row r="54" spans="1:5" ht="12.75">
      <c r="A54" s="5" t="s">
        <v>39</v>
      </c>
      <c r="B54" s="11"/>
      <c r="C54" s="5"/>
      <c r="D54" s="7"/>
      <c r="E54" s="7"/>
    </row>
    <row r="55" spans="1:5" ht="12.75">
      <c r="A55" s="5" t="s">
        <v>469</v>
      </c>
      <c r="B55" s="6" t="s">
        <v>31</v>
      </c>
      <c r="C55" s="5">
        <v>1</v>
      </c>
      <c r="D55" s="7">
        <v>200</v>
      </c>
      <c r="E55" s="7">
        <f aca="true" t="shared" si="0" ref="E55:E64">(C55*D55)</f>
        <v>200</v>
      </c>
    </row>
    <row r="56" spans="1:5" ht="12.75">
      <c r="A56" s="5" t="s">
        <v>393</v>
      </c>
      <c r="B56" s="6" t="s">
        <v>31</v>
      </c>
      <c r="C56" s="5">
        <v>2</v>
      </c>
      <c r="D56" s="7">
        <v>105</v>
      </c>
      <c r="E56" s="7">
        <f t="shared" si="0"/>
        <v>210</v>
      </c>
    </row>
    <row r="57" spans="1:5" ht="12.75">
      <c r="A57" s="5" t="s">
        <v>414</v>
      </c>
      <c r="B57" s="6" t="s">
        <v>31</v>
      </c>
      <c r="C57" s="5">
        <v>1</v>
      </c>
      <c r="D57" s="7">
        <v>180</v>
      </c>
      <c r="E57" s="7">
        <f t="shared" si="0"/>
        <v>180</v>
      </c>
    </row>
    <row r="58" spans="1:5" ht="12.75">
      <c r="A58" s="5" t="s">
        <v>451</v>
      </c>
      <c r="B58" s="6" t="s">
        <v>31</v>
      </c>
      <c r="C58" s="5">
        <v>0.3</v>
      </c>
      <c r="D58" s="7">
        <v>280</v>
      </c>
      <c r="E58" s="7">
        <f t="shared" si="0"/>
        <v>84</v>
      </c>
    </row>
    <row r="59" spans="1:5" ht="12.75">
      <c r="A59" s="5" t="s">
        <v>468</v>
      </c>
      <c r="B59" s="6" t="s">
        <v>30</v>
      </c>
      <c r="C59" s="5">
        <v>0.1</v>
      </c>
      <c r="D59" s="7">
        <v>300</v>
      </c>
      <c r="E59" s="7">
        <f t="shared" si="0"/>
        <v>30</v>
      </c>
    </row>
    <row r="60" spans="1:5" ht="12.75">
      <c r="A60" s="5" t="s">
        <v>408</v>
      </c>
      <c r="B60" s="6" t="s">
        <v>30</v>
      </c>
      <c r="C60" s="5">
        <v>2</v>
      </c>
      <c r="D60" s="7">
        <v>75</v>
      </c>
      <c r="E60" s="7">
        <f t="shared" si="0"/>
        <v>150</v>
      </c>
    </row>
    <row r="61" spans="1:5" ht="12.75">
      <c r="A61" s="5" t="s">
        <v>137</v>
      </c>
      <c r="B61" s="6" t="s">
        <v>30</v>
      </c>
      <c r="C61" s="5">
        <v>2</v>
      </c>
      <c r="D61" s="7">
        <v>60</v>
      </c>
      <c r="E61" s="7">
        <f t="shared" si="0"/>
        <v>120</v>
      </c>
    </row>
    <row r="62" spans="1:5" ht="12.75">
      <c r="A62" s="5" t="s">
        <v>415</v>
      </c>
      <c r="B62" s="6" t="s">
        <v>31</v>
      </c>
      <c r="C62" s="5">
        <v>1</v>
      </c>
      <c r="D62" s="7">
        <v>330</v>
      </c>
      <c r="E62" s="7">
        <f t="shared" si="0"/>
        <v>330</v>
      </c>
    </row>
    <row r="63" spans="1:5" ht="12.75">
      <c r="A63" s="5" t="s">
        <v>298</v>
      </c>
      <c r="B63" s="6" t="s">
        <v>30</v>
      </c>
      <c r="C63" s="5">
        <v>4</v>
      </c>
      <c r="D63" s="7">
        <v>35</v>
      </c>
      <c r="E63" s="7">
        <f t="shared" si="0"/>
        <v>140</v>
      </c>
    </row>
    <row r="64" spans="1:5" ht="12.75">
      <c r="A64" s="5" t="s">
        <v>396</v>
      </c>
      <c r="B64" s="6" t="s">
        <v>31</v>
      </c>
      <c r="C64" s="5">
        <v>2</v>
      </c>
      <c r="D64" s="7">
        <v>20</v>
      </c>
      <c r="E64" s="7">
        <f t="shared" si="0"/>
        <v>40</v>
      </c>
    </row>
    <row r="65" spans="1:5" ht="12.75">
      <c r="A65" s="19" t="s">
        <v>34</v>
      </c>
      <c r="B65" s="20"/>
      <c r="C65" s="19"/>
      <c r="D65" s="19"/>
      <c r="E65" s="21">
        <f>SUM(E48:E64)</f>
        <v>6482</v>
      </c>
    </row>
    <row r="66" spans="1:5" ht="12.75">
      <c r="A66" s="23"/>
      <c r="B66" s="24"/>
      <c r="C66" s="23"/>
      <c r="D66" s="23"/>
      <c r="E66" s="25"/>
    </row>
    <row r="67" spans="1:6" ht="12.75">
      <c r="A67" s="5"/>
      <c r="B67" s="6"/>
      <c r="C67" s="5"/>
      <c r="D67" s="5"/>
      <c r="E67" s="5"/>
      <c r="F67">
        <v>47</v>
      </c>
    </row>
    <row r="68" spans="1:5" ht="12.75">
      <c r="A68" s="5"/>
      <c r="B68" s="6"/>
      <c r="C68" s="5"/>
      <c r="D68" s="5"/>
      <c r="E68" s="5"/>
    </row>
    <row r="69" spans="1:5" ht="12.75">
      <c r="A69" s="5"/>
      <c r="B69" s="6"/>
      <c r="C69" s="5"/>
      <c r="D69" s="5"/>
      <c r="E69" s="5"/>
    </row>
    <row r="70" spans="1:5" ht="12.75">
      <c r="A70" s="5"/>
      <c r="B70" s="6"/>
      <c r="C70" s="5"/>
      <c r="D70" s="5"/>
      <c r="E70" s="5"/>
    </row>
    <row r="71" spans="1:5" ht="12.75">
      <c r="A71" s="5"/>
      <c r="B71" s="6"/>
      <c r="C71" s="5"/>
      <c r="D71" s="5"/>
      <c r="E71" s="5"/>
    </row>
    <row r="72" spans="1:5" ht="12.75">
      <c r="A72" s="5"/>
      <c r="B72" s="6"/>
      <c r="C72" s="5"/>
      <c r="D72" s="5"/>
      <c r="E72" s="5"/>
    </row>
    <row r="73" spans="1:5" ht="12.75">
      <c r="A73" s="5" t="s">
        <v>32</v>
      </c>
      <c r="B73" s="6"/>
      <c r="C73" s="5"/>
      <c r="D73" s="5"/>
      <c r="E73" s="5"/>
    </row>
    <row r="74" spans="1:5" ht="12.75">
      <c r="A74" s="5" t="s">
        <v>77</v>
      </c>
      <c r="B74" s="6"/>
      <c r="C74" s="5"/>
      <c r="D74" s="5"/>
      <c r="E74" s="7">
        <f>(E39+E45+E65)*10/100</f>
        <v>1144.1</v>
      </c>
    </row>
    <row r="75" spans="1:5" ht="12.75">
      <c r="A75" s="5" t="s">
        <v>35</v>
      </c>
      <c r="B75" s="6"/>
      <c r="C75" s="5"/>
      <c r="D75" s="5"/>
      <c r="E75" s="7">
        <f>(E74)</f>
        <v>1144.1</v>
      </c>
    </row>
    <row r="76" spans="1:5" ht="12.75">
      <c r="A76" s="1" t="s">
        <v>36</v>
      </c>
      <c r="B76" s="8"/>
      <c r="C76" s="1"/>
      <c r="D76" s="1"/>
      <c r="E76" s="9">
        <f>(E39+E45+E65+E75)</f>
        <v>12585.1</v>
      </c>
    </row>
    <row r="77" spans="1:5" ht="12.75">
      <c r="A77" s="5"/>
      <c r="B77" s="6"/>
      <c r="C77" s="5"/>
      <c r="D77" s="5"/>
      <c r="E77" s="5"/>
    </row>
    <row r="78" spans="1:5" ht="12.75">
      <c r="A78" s="5" t="s">
        <v>37</v>
      </c>
      <c r="B78" s="6"/>
      <c r="C78" s="5"/>
      <c r="D78" s="5"/>
      <c r="E78" s="5"/>
    </row>
    <row r="79" spans="1:5" ht="12.75">
      <c r="A79" s="5" t="s">
        <v>486</v>
      </c>
      <c r="B79" s="6"/>
      <c r="C79" s="5"/>
      <c r="D79" s="5"/>
      <c r="E79" s="7">
        <f>(E76)*1.92*6/100</f>
        <v>1449.8035200000002</v>
      </c>
    </row>
    <row r="80" spans="1:5" ht="12.75">
      <c r="A80" s="1" t="s">
        <v>38</v>
      </c>
      <c r="B80" s="8"/>
      <c r="C80" s="1"/>
      <c r="D80" s="1"/>
      <c r="E80" s="9">
        <f>(E79)</f>
        <v>1449.8035200000002</v>
      </c>
    </row>
    <row r="81" spans="1:5" ht="12.75">
      <c r="A81" s="5"/>
      <c r="B81" s="6"/>
      <c r="C81" s="5"/>
      <c r="D81" s="5"/>
      <c r="E81" s="5"/>
    </row>
    <row r="82" spans="1:5" ht="15.75">
      <c r="A82" s="2" t="s">
        <v>82</v>
      </c>
      <c r="B82" s="10"/>
      <c r="C82" s="2"/>
      <c r="D82" s="2"/>
      <c r="E82" s="13">
        <f>(E76+E80)</f>
        <v>14034.90352</v>
      </c>
    </row>
    <row r="83" spans="1:5" ht="12.75">
      <c r="A83" s="5"/>
      <c r="B83" s="6"/>
      <c r="C83" s="5"/>
      <c r="D83" s="5"/>
      <c r="E83" s="5"/>
    </row>
    <row r="84" spans="1:5" ht="12.75">
      <c r="A84" s="5" t="s">
        <v>84</v>
      </c>
      <c r="B84" s="6"/>
      <c r="C84" s="5"/>
      <c r="D84" s="5"/>
      <c r="E84" s="5"/>
    </row>
    <row r="85" spans="1:5" ht="12.75">
      <c r="A85" s="5" t="s">
        <v>53</v>
      </c>
      <c r="B85" s="6"/>
      <c r="C85" s="5"/>
      <c r="D85" s="5"/>
      <c r="E85" s="5">
        <v>30000</v>
      </c>
    </row>
    <row r="86" spans="1:5" ht="12.75">
      <c r="A86" s="5" t="s">
        <v>52</v>
      </c>
      <c r="B86" s="6"/>
      <c r="C86" s="5"/>
      <c r="D86" s="5"/>
      <c r="E86" s="7">
        <v>1.72</v>
      </c>
    </row>
    <row r="87" spans="1:5" ht="12.75">
      <c r="A87" s="5" t="s">
        <v>51</v>
      </c>
      <c r="B87" s="6"/>
      <c r="C87" s="5"/>
      <c r="D87" s="5"/>
      <c r="E87" s="7">
        <f>(E85*E86)</f>
        <v>51600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85</v>
      </c>
      <c r="B89" s="6"/>
      <c r="C89" s="5"/>
      <c r="D89" s="5"/>
      <c r="E89" s="7"/>
    </row>
    <row r="90" spans="1:5" ht="12.75">
      <c r="A90" s="5" t="s">
        <v>54</v>
      </c>
      <c r="B90" s="6" t="s">
        <v>30</v>
      </c>
      <c r="C90" s="5">
        <f>(E85)*5/100</f>
        <v>1500</v>
      </c>
      <c r="D90" s="5"/>
      <c r="E90" s="7">
        <f>SUM(C90*E86)</f>
        <v>2580</v>
      </c>
    </row>
    <row r="91" spans="1:5" ht="12.75">
      <c r="A91" s="5" t="s">
        <v>55</v>
      </c>
      <c r="B91" s="6" t="s">
        <v>30</v>
      </c>
      <c r="C91" s="5">
        <f>SUM(E85)*95/100</f>
        <v>28500</v>
      </c>
      <c r="D91" s="5"/>
      <c r="E91" s="7">
        <f>SUM(C91*E86)</f>
        <v>49020</v>
      </c>
    </row>
    <row r="92" spans="1:5" ht="12.75">
      <c r="A92" s="5" t="s">
        <v>56</v>
      </c>
      <c r="B92" s="6"/>
      <c r="C92" s="5"/>
      <c r="D92" s="5"/>
      <c r="E92" s="7">
        <f>(E91-E82)</f>
        <v>34985.09648</v>
      </c>
    </row>
    <row r="93" spans="1:5" ht="12.75">
      <c r="A93" s="5"/>
      <c r="B93" s="6"/>
      <c r="C93" s="5"/>
      <c r="D93" s="5"/>
      <c r="E93" s="7"/>
    </row>
    <row r="94" spans="1:5" ht="12.75">
      <c r="A94" s="5" t="s">
        <v>86</v>
      </c>
      <c r="B94" s="6"/>
      <c r="C94" s="5"/>
      <c r="D94" s="5"/>
      <c r="E94" s="7"/>
    </row>
    <row r="95" spans="1:5" ht="12.75">
      <c r="A95" s="5" t="s">
        <v>57</v>
      </c>
      <c r="B95" s="6"/>
      <c r="C95" s="5"/>
      <c r="D95" s="5"/>
      <c r="E95" s="7">
        <f>(E87)</f>
        <v>51600</v>
      </c>
    </row>
    <row r="96" spans="1:5" ht="12.75">
      <c r="A96" s="5" t="s">
        <v>58</v>
      </c>
      <c r="B96" s="6"/>
      <c r="C96" s="5"/>
      <c r="D96" s="5"/>
      <c r="E96" s="7">
        <f>(E82)</f>
        <v>14034.90352</v>
      </c>
    </row>
    <row r="97" spans="1:5" ht="12.75">
      <c r="A97" s="5" t="s">
        <v>59</v>
      </c>
      <c r="B97" s="6"/>
      <c r="C97" s="5"/>
      <c r="D97" s="5"/>
      <c r="E97" s="7">
        <f>(E95-E96)</f>
        <v>37565.09648</v>
      </c>
    </row>
    <row r="98" spans="1:5" ht="12.75">
      <c r="A98" s="5" t="s">
        <v>60</v>
      </c>
      <c r="B98" s="6"/>
      <c r="C98" s="5"/>
      <c r="D98" s="5"/>
      <c r="E98" s="7">
        <v>1.72</v>
      </c>
    </row>
    <row r="99" spans="1:5" ht="12.75">
      <c r="A99" s="5" t="s">
        <v>61</v>
      </c>
      <c r="B99" s="6"/>
      <c r="C99" s="5"/>
      <c r="D99" s="5"/>
      <c r="E99" s="7">
        <f>(E82/E85)</f>
        <v>0.46783011733333335</v>
      </c>
    </row>
    <row r="100" spans="1:5" ht="12.75">
      <c r="A100" s="5" t="s">
        <v>62</v>
      </c>
      <c r="B100" s="6"/>
      <c r="C100" s="5"/>
      <c r="D100" s="5"/>
      <c r="E100" s="7">
        <f>(E98-E99)</f>
        <v>1.2521698826666667</v>
      </c>
    </row>
    <row r="101" spans="1:5" ht="12.75">
      <c r="A101" s="5" t="s">
        <v>63</v>
      </c>
      <c r="B101" s="6"/>
      <c r="C101" s="5"/>
      <c r="D101" s="5"/>
      <c r="E101" s="7">
        <f>(E92)</f>
        <v>34985.09648</v>
      </c>
    </row>
    <row r="102" spans="1:5" ht="12.75">
      <c r="A102" s="5" t="s">
        <v>64</v>
      </c>
      <c r="B102" s="6"/>
      <c r="C102" s="5"/>
      <c r="D102" s="5"/>
      <c r="E102" s="12">
        <f>(E101/E96)*100</f>
        <v>249.27208391668375</v>
      </c>
    </row>
    <row r="103" spans="1:5" ht="12.75">
      <c r="A103" s="5"/>
      <c r="B103" s="6"/>
      <c r="C103" s="5"/>
      <c r="D103" s="5"/>
      <c r="E103" s="5"/>
    </row>
    <row r="104" spans="1:5" ht="12.75">
      <c r="A104" s="5" t="s">
        <v>499</v>
      </c>
      <c r="B104" s="6"/>
      <c r="C104" s="5"/>
      <c r="D104" s="5"/>
      <c r="E104" s="5"/>
    </row>
    <row r="105" spans="1:5" ht="12.75">
      <c r="A105" s="5" t="s">
        <v>498</v>
      </c>
      <c r="B105" s="6"/>
      <c r="C105" s="5"/>
      <c r="D105" s="5"/>
      <c r="E105" s="5"/>
    </row>
    <row r="106" spans="1:5" ht="12.75">
      <c r="A106" s="5" t="s">
        <v>473</v>
      </c>
      <c r="B106" s="6"/>
      <c r="C106" s="5"/>
      <c r="D106" s="5"/>
      <c r="E106" s="5"/>
    </row>
    <row r="107" spans="1:5" ht="12.75">
      <c r="A107" s="5" t="s">
        <v>65</v>
      </c>
      <c r="B107" s="6"/>
      <c r="C107" s="5"/>
      <c r="D107" s="5"/>
      <c r="E107" s="5"/>
    </row>
    <row r="108" spans="1:5" ht="12.75">
      <c r="A108" s="5"/>
      <c r="B108" s="6"/>
      <c r="C108" s="5"/>
      <c r="D108" s="5"/>
      <c r="E108" s="5"/>
    </row>
    <row r="109" spans="1:5" ht="12.75">
      <c r="A109" s="5" t="s">
        <v>442</v>
      </c>
      <c r="B109" s="6"/>
      <c r="C109" s="5"/>
      <c r="D109" s="5"/>
      <c r="E109" s="5"/>
    </row>
    <row r="110" spans="1:5" ht="12.75">
      <c r="A110" s="5" t="s">
        <v>443</v>
      </c>
      <c r="B110" s="6"/>
      <c r="C110" s="5"/>
      <c r="D110" s="5"/>
      <c r="E110" s="5"/>
    </row>
    <row r="111" spans="1:2" ht="12.75">
      <c r="A111" s="5" t="s">
        <v>446</v>
      </c>
      <c r="B111" s="4"/>
    </row>
    <row r="112" spans="1:2" ht="12.75">
      <c r="A112" s="5" t="s">
        <v>487</v>
      </c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</sheetData>
  <sheetProtection/>
  <mergeCells count="1">
    <mergeCell ref="A4:E4"/>
  </mergeCells>
  <printOptions/>
  <pageMargins left="0.7874015748031497" right="0" top="0.3937007874015748" bottom="0" header="0" footer="0"/>
  <pageSetup horizontalDpi="240" verticalDpi="24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48</v>
      </c>
    </row>
    <row r="2" spans="1:3" ht="12.75">
      <c r="A2" s="22" t="s">
        <v>471</v>
      </c>
      <c r="B2" s="3"/>
      <c r="C2" s="3"/>
    </row>
    <row r="4" spans="1:5" ht="15.75">
      <c r="A4" s="30" t="s">
        <v>347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420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144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281</v>
      </c>
      <c r="B23" s="6" t="s">
        <v>21</v>
      </c>
      <c r="C23" s="5">
        <v>1</v>
      </c>
      <c r="D23" s="7">
        <v>25</v>
      </c>
      <c r="E23" s="7">
        <f>(C23*D23)</f>
        <v>25</v>
      </c>
    </row>
    <row r="24" spans="1:5" ht="12.75">
      <c r="A24" s="5" t="s">
        <v>75</v>
      </c>
      <c r="B24" s="6" t="s">
        <v>21</v>
      </c>
      <c r="C24" s="5">
        <v>2</v>
      </c>
      <c r="D24" s="7">
        <v>25</v>
      </c>
      <c r="E24" s="7">
        <f>(C24*D24)</f>
        <v>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</v>
      </c>
      <c r="B29" s="6" t="s">
        <v>21</v>
      </c>
      <c r="C29" s="5">
        <v>6</v>
      </c>
      <c r="D29" s="7">
        <v>25</v>
      </c>
      <c r="E29" s="7">
        <f>(C29*D29)</f>
        <v>150</v>
      </c>
    </row>
    <row r="30" spans="1:5" ht="12.75">
      <c r="A30" s="5" t="s">
        <v>45</v>
      </c>
      <c r="B30" s="6"/>
      <c r="C30" s="5"/>
      <c r="D30" s="7"/>
      <c r="E30" s="7"/>
    </row>
    <row r="31" spans="1:5" ht="12.75">
      <c r="A31" s="5" t="s">
        <v>18</v>
      </c>
      <c r="B31" s="6" t="s">
        <v>21</v>
      </c>
      <c r="C31" s="5">
        <v>3</v>
      </c>
      <c r="D31" s="7">
        <v>25</v>
      </c>
      <c r="E31" s="7">
        <f>(C31*D31)</f>
        <v>75</v>
      </c>
    </row>
    <row r="32" spans="1:5" ht="12.75">
      <c r="A32" s="5" t="s">
        <v>46</v>
      </c>
      <c r="B32" s="6"/>
      <c r="C32" s="5"/>
      <c r="D32" s="7"/>
      <c r="E32" s="7"/>
    </row>
    <row r="33" spans="1:5" ht="12.75">
      <c r="A33" s="5" t="s">
        <v>186</v>
      </c>
      <c r="B33" s="6" t="s">
        <v>21</v>
      </c>
      <c r="C33" s="5">
        <v>16</v>
      </c>
      <c r="D33" s="7">
        <v>25</v>
      </c>
      <c r="E33" s="7">
        <f>(C33*D33)</f>
        <v>400</v>
      </c>
    </row>
    <row r="34" spans="1:5" ht="12.75">
      <c r="A34" s="5" t="s">
        <v>269</v>
      </c>
      <c r="B34" s="6" t="s">
        <v>21</v>
      </c>
      <c r="C34" s="5">
        <v>4</v>
      </c>
      <c r="D34" s="7">
        <v>25</v>
      </c>
      <c r="E34" s="7">
        <f>(C34*D34)</f>
        <v>100</v>
      </c>
    </row>
    <row r="35" spans="1:5" ht="12.75">
      <c r="A35" s="5" t="s">
        <v>384</v>
      </c>
      <c r="B35" s="6" t="s">
        <v>21</v>
      </c>
      <c r="C35" s="5">
        <v>4</v>
      </c>
      <c r="D35" s="7">
        <v>25</v>
      </c>
      <c r="E35" s="7">
        <f>(C35*D35)</f>
        <v>100</v>
      </c>
    </row>
    <row r="36" spans="1:5" ht="12.75">
      <c r="A36" s="19" t="s">
        <v>33</v>
      </c>
      <c r="B36" s="20"/>
      <c r="C36" s="19">
        <f>SUM(C21:C35)</f>
        <v>42</v>
      </c>
      <c r="D36" s="19"/>
      <c r="E36" s="21">
        <f>SUM(E20:E35)</f>
        <v>1100</v>
      </c>
    </row>
    <row r="37" spans="1:5" ht="12.75">
      <c r="A37" s="5"/>
      <c r="B37" s="6"/>
      <c r="C37" s="5"/>
      <c r="D37" s="5"/>
      <c r="E37" s="5"/>
    </row>
    <row r="38" spans="1:5" ht="12.75">
      <c r="A38" s="5" t="s">
        <v>348</v>
      </c>
      <c r="B38" s="6"/>
      <c r="C38" s="5"/>
      <c r="D38" s="5"/>
      <c r="E38" s="5"/>
    </row>
    <row r="39" spans="1:5" ht="12.75">
      <c r="A39" s="5" t="s">
        <v>47</v>
      </c>
      <c r="B39" s="6" t="s">
        <v>71</v>
      </c>
      <c r="C39" s="5">
        <v>6</v>
      </c>
      <c r="D39" s="7">
        <v>54</v>
      </c>
      <c r="E39" s="7">
        <f>(C39*D39)</f>
        <v>324</v>
      </c>
    </row>
    <row r="40" spans="1:5" ht="12.75">
      <c r="A40" s="5" t="s">
        <v>48</v>
      </c>
      <c r="B40" s="6" t="s">
        <v>71</v>
      </c>
      <c r="C40" s="5">
        <v>4</v>
      </c>
      <c r="D40" s="7">
        <v>54</v>
      </c>
      <c r="E40" s="7">
        <f>(C40*D40)</f>
        <v>216</v>
      </c>
    </row>
    <row r="41" spans="1:5" ht="12.75">
      <c r="A41" s="5" t="s">
        <v>49</v>
      </c>
      <c r="B41" s="6" t="s">
        <v>71</v>
      </c>
      <c r="C41" s="5">
        <v>2</v>
      </c>
      <c r="D41" s="7">
        <v>54</v>
      </c>
      <c r="E41" s="7">
        <f>(C41*D41)</f>
        <v>108</v>
      </c>
    </row>
    <row r="42" spans="1:5" ht="12.75">
      <c r="A42" s="5" t="s">
        <v>240</v>
      </c>
      <c r="B42" s="6" t="s">
        <v>71</v>
      </c>
      <c r="C42" s="5">
        <v>2</v>
      </c>
      <c r="D42" s="7">
        <v>54</v>
      </c>
      <c r="E42" s="7">
        <f>(C42*D42)</f>
        <v>108</v>
      </c>
    </row>
    <row r="43" spans="1:5" ht="12.75">
      <c r="A43" s="5" t="s">
        <v>188</v>
      </c>
      <c r="B43" s="6" t="s">
        <v>131</v>
      </c>
      <c r="C43" s="5">
        <v>4</v>
      </c>
      <c r="D43" s="7">
        <v>54</v>
      </c>
      <c r="E43" s="7">
        <f>(C43*D43)</f>
        <v>216</v>
      </c>
    </row>
    <row r="44" spans="1:5" ht="12.75">
      <c r="A44" s="19" t="s">
        <v>83</v>
      </c>
      <c r="B44" s="20"/>
      <c r="C44" s="19">
        <f>SUM(C39:C43)</f>
        <v>18</v>
      </c>
      <c r="D44" s="19"/>
      <c r="E44" s="21">
        <f>SUM(E39:E43)</f>
        <v>972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50</v>
      </c>
      <c r="B46" s="6"/>
      <c r="C46" s="5"/>
      <c r="D46" s="5"/>
      <c r="E46" s="5"/>
    </row>
    <row r="47" spans="1:5" ht="12.75">
      <c r="A47" s="5" t="s">
        <v>66</v>
      </c>
      <c r="B47" s="6" t="s">
        <v>30</v>
      </c>
      <c r="C47" s="5">
        <v>100</v>
      </c>
      <c r="D47" s="7">
        <v>2</v>
      </c>
      <c r="E47" s="7">
        <f>(C47*D47)</f>
        <v>200</v>
      </c>
    </row>
    <row r="48" spans="1:5" ht="12.75">
      <c r="A48" s="5" t="s">
        <v>349</v>
      </c>
      <c r="B48" s="6"/>
      <c r="C48" s="5"/>
      <c r="D48" s="7"/>
      <c r="E48" s="7"/>
    </row>
    <row r="49" spans="1:5" ht="12.75">
      <c r="A49" s="5" t="s">
        <v>452</v>
      </c>
      <c r="B49" s="6" t="s">
        <v>30</v>
      </c>
      <c r="C49" s="5">
        <v>145</v>
      </c>
      <c r="D49" s="7">
        <v>1.8</v>
      </c>
      <c r="E49" s="7">
        <f>(C49*D49)</f>
        <v>261</v>
      </c>
    </row>
    <row r="50" spans="1:5" ht="12.75">
      <c r="A50" s="5" t="s">
        <v>374</v>
      </c>
      <c r="B50" s="6" t="s">
        <v>30</v>
      </c>
      <c r="C50" s="5">
        <v>175</v>
      </c>
      <c r="D50" s="7">
        <v>2.04</v>
      </c>
      <c r="E50" s="7">
        <f>(C50*D50)</f>
        <v>357</v>
      </c>
    </row>
    <row r="51" spans="1:5" ht="12.75">
      <c r="A51" s="5" t="s">
        <v>29</v>
      </c>
      <c r="B51" s="6" t="s">
        <v>30</v>
      </c>
      <c r="C51" s="5">
        <v>65</v>
      </c>
      <c r="D51" s="7">
        <v>1.96</v>
      </c>
      <c r="E51" s="7">
        <f>(C51*D51)</f>
        <v>127.39999999999999</v>
      </c>
    </row>
    <row r="52" spans="1:5" ht="12.75">
      <c r="A52" s="5" t="s">
        <v>136</v>
      </c>
      <c r="B52" s="11"/>
      <c r="C52" s="5"/>
      <c r="D52" s="7"/>
      <c r="E52" s="7"/>
    </row>
    <row r="53" spans="1:5" ht="12.75">
      <c r="A53" s="5" t="s">
        <v>399</v>
      </c>
      <c r="B53" s="6" t="s">
        <v>31</v>
      </c>
      <c r="C53" s="5">
        <v>2</v>
      </c>
      <c r="D53" s="7">
        <v>40</v>
      </c>
      <c r="E53" s="7">
        <f>(C53*D53)</f>
        <v>80</v>
      </c>
    </row>
    <row r="54" spans="1:5" ht="12.75">
      <c r="A54" s="5" t="s">
        <v>416</v>
      </c>
      <c r="B54" s="6" t="s">
        <v>30</v>
      </c>
      <c r="C54" s="5">
        <v>0.2</v>
      </c>
      <c r="D54" s="7">
        <v>80</v>
      </c>
      <c r="E54" s="7">
        <f>(C54*D54)</f>
        <v>16</v>
      </c>
    </row>
    <row r="55" spans="1:5" ht="12.75">
      <c r="A55" s="5" t="s">
        <v>396</v>
      </c>
      <c r="B55" s="6" t="s">
        <v>31</v>
      </c>
      <c r="C55" s="5">
        <v>0.5</v>
      </c>
      <c r="D55" s="7">
        <v>20</v>
      </c>
      <c r="E55" s="7">
        <f>(C55*D55)</f>
        <v>10</v>
      </c>
    </row>
    <row r="56" spans="1:5" ht="12.75">
      <c r="A56" s="19" t="s">
        <v>34</v>
      </c>
      <c r="B56" s="20"/>
      <c r="C56" s="19"/>
      <c r="D56" s="19"/>
      <c r="E56" s="21">
        <f>SUM(E47:E55)</f>
        <v>1051.4</v>
      </c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49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(E36+E44+E56)*10/100</f>
        <v>312.34</v>
      </c>
    </row>
    <row r="70" spans="1:5" ht="12.75">
      <c r="A70" s="19" t="s">
        <v>35</v>
      </c>
      <c r="B70" s="20"/>
      <c r="C70" s="19"/>
      <c r="D70" s="19"/>
      <c r="E70" s="21">
        <f>(E69)</f>
        <v>312.34</v>
      </c>
    </row>
    <row r="71" spans="1:5" ht="12.75">
      <c r="A71" s="1" t="s">
        <v>36</v>
      </c>
      <c r="B71" s="8"/>
      <c r="C71" s="1"/>
      <c r="D71" s="1"/>
      <c r="E71" s="9">
        <f>(E36+E44+E56+E70)</f>
        <v>3435.7400000000002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395.797248</v>
      </c>
    </row>
    <row r="75" spans="1:5" ht="12.75">
      <c r="A75" s="1" t="s">
        <v>38</v>
      </c>
      <c r="B75" s="8"/>
      <c r="C75" s="1"/>
      <c r="D75" s="1"/>
      <c r="E75" s="9">
        <f>(E74)</f>
        <v>395.797248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3831.537248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3500</v>
      </c>
    </row>
    <row r="81" spans="1:5" ht="12.75">
      <c r="A81" s="5" t="s">
        <v>52</v>
      </c>
      <c r="B81" s="6"/>
      <c r="C81" s="5"/>
      <c r="D81" s="5"/>
      <c r="E81" s="7">
        <v>1.58</v>
      </c>
    </row>
    <row r="82" spans="1:5" ht="12.75">
      <c r="A82" s="5" t="s">
        <v>51</v>
      </c>
      <c r="B82" s="6"/>
      <c r="C82" s="5"/>
      <c r="D82" s="5"/>
      <c r="E82" s="7">
        <f>(E80*E81)</f>
        <v>5530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175</v>
      </c>
      <c r="D85" s="5"/>
      <c r="E85" s="7">
        <f>SUM(C85*E81)</f>
        <v>276.5</v>
      </c>
    </row>
    <row r="86" spans="1:5" ht="12.75">
      <c r="A86" s="5" t="s">
        <v>55</v>
      </c>
      <c r="B86" s="6" t="s">
        <v>30</v>
      </c>
      <c r="C86" s="5">
        <f>(E80)*95/100</f>
        <v>3325</v>
      </c>
      <c r="D86" s="5"/>
      <c r="E86" s="7">
        <f>(C86*E81)</f>
        <v>5253.5</v>
      </c>
    </row>
    <row r="87" spans="1:5" ht="12.75">
      <c r="A87" s="5" t="s">
        <v>56</v>
      </c>
      <c r="B87" s="6"/>
      <c r="C87" s="5"/>
      <c r="D87" s="5"/>
      <c r="E87" s="7">
        <f>(E86-E77)</f>
        <v>1421.962752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5530</v>
      </c>
    </row>
    <row r="91" spans="1:5" ht="12.75">
      <c r="A91" s="5" t="s">
        <v>58</v>
      </c>
      <c r="B91" s="6"/>
      <c r="C91" s="5"/>
      <c r="D91" s="5"/>
      <c r="E91" s="7">
        <f>(E77)</f>
        <v>3831.537248</v>
      </c>
    </row>
    <row r="92" spans="1:5" ht="12.75">
      <c r="A92" s="5" t="s">
        <v>59</v>
      </c>
      <c r="B92" s="6"/>
      <c r="C92" s="5"/>
      <c r="D92" s="5"/>
      <c r="E92" s="7">
        <f>(E90-E91)</f>
        <v>1698.462752</v>
      </c>
    </row>
    <row r="93" spans="1:5" ht="12.75">
      <c r="A93" s="5" t="s">
        <v>60</v>
      </c>
      <c r="B93" s="6"/>
      <c r="C93" s="5"/>
      <c r="D93" s="5"/>
      <c r="E93" s="7">
        <v>1.58</v>
      </c>
    </row>
    <row r="94" spans="1:5" ht="12.75">
      <c r="A94" s="5" t="s">
        <v>61</v>
      </c>
      <c r="B94" s="6"/>
      <c r="C94" s="5"/>
      <c r="D94" s="5"/>
      <c r="E94" s="7">
        <f>(E77/E80)</f>
        <v>1.094724928</v>
      </c>
    </row>
    <row r="95" spans="1:5" ht="12.75">
      <c r="A95" s="5" t="s">
        <v>62</v>
      </c>
      <c r="B95" s="6"/>
      <c r="C95" s="5"/>
      <c r="D95" s="5"/>
      <c r="E95" s="7">
        <f>(E93-E94)</f>
        <v>0.4852750720000001</v>
      </c>
    </row>
    <row r="96" spans="1:5" ht="12.75">
      <c r="A96" s="5" t="s">
        <v>63</v>
      </c>
      <c r="B96" s="6"/>
      <c r="C96" s="5"/>
      <c r="D96" s="5"/>
      <c r="E96" s="7">
        <f>(E87)</f>
        <v>1421.962752</v>
      </c>
    </row>
    <row r="97" spans="1:5" ht="12.75">
      <c r="A97" s="5" t="s">
        <v>64</v>
      </c>
      <c r="B97" s="6"/>
      <c r="C97" s="5"/>
      <c r="D97" s="5"/>
      <c r="E97" s="12">
        <f>(E96/E91)*100</f>
        <v>37.11206912427228</v>
      </c>
    </row>
    <row r="98" spans="1:5" ht="12.75">
      <c r="A98" s="5"/>
      <c r="B98" s="6"/>
      <c r="C98" s="5"/>
      <c r="D98" s="5"/>
      <c r="E98" s="12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5" ht="12.75">
      <c r="A106" t="s">
        <v>446</v>
      </c>
      <c r="B106" s="6"/>
      <c r="C106" s="5"/>
      <c r="D106" s="5"/>
      <c r="E106" s="5"/>
    </row>
    <row r="107" spans="1:2" ht="12.75">
      <c r="A107" t="s">
        <v>487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50</v>
      </c>
    </row>
    <row r="2" spans="1:3" ht="12.75">
      <c r="A2" s="22" t="s">
        <v>471</v>
      </c>
      <c r="B2" s="3"/>
      <c r="C2" s="3"/>
    </row>
    <row r="4" spans="1:5" ht="15.75">
      <c r="A4" s="30" t="s">
        <v>350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351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352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196</v>
      </c>
      <c r="B20" s="6" t="s">
        <v>21</v>
      </c>
      <c r="C20" s="5">
        <v>20</v>
      </c>
      <c r="D20" s="7">
        <v>30</v>
      </c>
      <c r="E20" s="7">
        <f>(C20*D20)</f>
        <v>600</v>
      </c>
    </row>
    <row r="21" spans="1:5" ht="12.75">
      <c r="A21" s="5" t="s">
        <v>96</v>
      </c>
      <c r="B21" s="6" t="s">
        <v>21</v>
      </c>
      <c r="C21" s="5">
        <v>10</v>
      </c>
      <c r="D21" s="7">
        <v>30</v>
      </c>
      <c r="E21" s="7">
        <f>(C21*D21)</f>
        <v>300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353</v>
      </c>
      <c r="B23" s="6" t="s">
        <v>21</v>
      </c>
      <c r="C23" s="5">
        <v>2</v>
      </c>
      <c r="D23" s="7">
        <v>30</v>
      </c>
      <c r="E23" s="7">
        <f>(C23*D23)</f>
        <v>60</v>
      </c>
    </row>
    <row r="24" spans="1:5" ht="12.75">
      <c r="A24" s="5" t="s">
        <v>354</v>
      </c>
      <c r="B24" s="6" t="s">
        <v>21</v>
      </c>
      <c r="C24" s="5">
        <v>10</v>
      </c>
      <c r="D24" s="7">
        <v>30</v>
      </c>
      <c r="E24" s="7">
        <f>(C24*D24)</f>
        <v>300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3</v>
      </c>
      <c r="D26" s="7">
        <v>30</v>
      </c>
      <c r="E26" s="7">
        <f>(C26*D26)</f>
        <v>90</v>
      </c>
    </row>
    <row r="27" spans="1:5" ht="12.75">
      <c r="A27" s="5" t="s">
        <v>14</v>
      </c>
      <c r="B27" s="6" t="s">
        <v>21</v>
      </c>
      <c r="C27" s="5">
        <v>2</v>
      </c>
      <c r="D27" s="7">
        <v>30</v>
      </c>
      <c r="E27" s="7">
        <f>(C27*D27)</f>
        <v>60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147</v>
      </c>
      <c r="B29" s="6" t="s">
        <v>21</v>
      </c>
      <c r="C29" s="5">
        <v>10</v>
      </c>
      <c r="D29" s="7">
        <v>30</v>
      </c>
      <c r="E29" s="7">
        <f>(C29*D29)</f>
        <v>300</v>
      </c>
    </row>
    <row r="30" spans="1:5" ht="12.75">
      <c r="A30" s="5" t="s">
        <v>148</v>
      </c>
      <c r="B30" s="6" t="s">
        <v>21</v>
      </c>
      <c r="C30" s="5">
        <v>10</v>
      </c>
      <c r="D30" s="7">
        <v>30</v>
      </c>
      <c r="E30" s="7">
        <f>(C30*D30)</f>
        <v>300</v>
      </c>
    </row>
    <row r="31" spans="1:5" ht="12.75">
      <c r="A31" s="5" t="s">
        <v>149</v>
      </c>
      <c r="B31" s="6" t="s">
        <v>21</v>
      </c>
      <c r="C31" s="5">
        <v>10</v>
      </c>
      <c r="D31" s="7">
        <v>30</v>
      </c>
      <c r="E31" s="7">
        <f>(C31*D31)</f>
        <v>300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5</v>
      </c>
      <c r="D33" s="7">
        <v>30</v>
      </c>
      <c r="E33" s="7">
        <f>(C33*D33)</f>
        <v>150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355</v>
      </c>
      <c r="B35" s="6" t="s">
        <v>21</v>
      </c>
      <c r="C35" s="5">
        <v>15</v>
      </c>
      <c r="D35" s="7">
        <v>30</v>
      </c>
      <c r="E35" s="7">
        <f>(C35*D35)</f>
        <v>450</v>
      </c>
    </row>
    <row r="36" spans="1:5" ht="12.75">
      <c r="A36" s="5" t="s">
        <v>128</v>
      </c>
      <c r="B36" s="6" t="s">
        <v>21</v>
      </c>
      <c r="C36" s="5">
        <v>10</v>
      </c>
      <c r="D36" s="7">
        <v>30</v>
      </c>
      <c r="E36" s="7">
        <f>(C36*D36)</f>
        <v>300</v>
      </c>
    </row>
    <row r="37" spans="1:5" ht="12.75">
      <c r="A37" s="5" t="s">
        <v>380</v>
      </c>
      <c r="B37" s="6" t="s">
        <v>21</v>
      </c>
      <c r="C37" s="5">
        <v>5</v>
      </c>
      <c r="D37" s="7">
        <v>30</v>
      </c>
      <c r="E37" s="7">
        <f>(C37*D37)</f>
        <v>150</v>
      </c>
    </row>
    <row r="38" spans="1:5" ht="12.75">
      <c r="A38" s="19" t="s">
        <v>33</v>
      </c>
      <c r="B38" s="20"/>
      <c r="C38" s="19">
        <f>SUM(C20:C37)</f>
        <v>112</v>
      </c>
      <c r="D38" s="19"/>
      <c r="E38" s="21">
        <f>SUM(E20:E37)</f>
        <v>3360</v>
      </c>
    </row>
    <row r="39" spans="1:5" ht="12.75">
      <c r="A39" s="5"/>
      <c r="B39" s="6"/>
      <c r="C39" s="5"/>
      <c r="D39" s="5"/>
      <c r="E39" s="5"/>
    </row>
    <row r="40" spans="1:5" ht="12.75">
      <c r="A40" s="5" t="s">
        <v>103</v>
      </c>
      <c r="B40" s="6"/>
      <c r="C40" s="5"/>
      <c r="D40" s="5"/>
      <c r="E40" s="5"/>
    </row>
    <row r="41" spans="1:5" ht="12.75">
      <c r="A41" s="5" t="s">
        <v>356</v>
      </c>
      <c r="B41" s="6" t="s">
        <v>357</v>
      </c>
      <c r="C41" s="5">
        <v>13</v>
      </c>
      <c r="D41" s="7">
        <v>30</v>
      </c>
      <c r="E41" s="7">
        <f>(C41*D41)</f>
        <v>390</v>
      </c>
    </row>
    <row r="42" spans="1:5" ht="12.75">
      <c r="A42" s="5" t="s">
        <v>358</v>
      </c>
      <c r="B42" s="6"/>
      <c r="C42" s="5"/>
      <c r="D42" s="7"/>
      <c r="E42" s="7"/>
    </row>
    <row r="43" spans="1:5" ht="12.75">
      <c r="A43" s="5" t="s">
        <v>28</v>
      </c>
      <c r="B43" s="6" t="s">
        <v>30</v>
      </c>
      <c r="C43" s="5">
        <v>150</v>
      </c>
      <c r="D43" s="7">
        <v>1.64</v>
      </c>
      <c r="E43" s="7">
        <f>(C43*D43)</f>
        <v>245.99999999999997</v>
      </c>
    </row>
    <row r="44" spans="1:5" ht="12.75">
      <c r="A44" s="5" t="s">
        <v>374</v>
      </c>
      <c r="B44" s="6" t="s">
        <v>30</v>
      </c>
      <c r="C44" s="5">
        <v>175</v>
      </c>
      <c r="D44" s="7">
        <v>2.04</v>
      </c>
      <c r="E44" s="7">
        <f>(C44*D44)</f>
        <v>357</v>
      </c>
    </row>
    <row r="45" spans="1:5" ht="12.75">
      <c r="A45" s="5" t="s">
        <v>29</v>
      </c>
      <c r="B45" s="6" t="s">
        <v>30</v>
      </c>
      <c r="C45" s="5">
        <v>135</v>
      </c>
      <c r="D45" s="7">
        <v>1.96</v>
      </c>
      <c r="E45" s="7">
        <f>(C45*D45)</f>
        <v>264.6</v>
      </c>
    </row>
    <row r="46" spans="1:5" ht="12.75">
      <c r="A46" s="5" t="s">
        <v>107</v>
      </c>
      <c r="B46" s="11"/>
      <c r="C46" s="5"/>
      <c r="D46" s="7"/>
      <c r="E46" s="7"/>
    </row>
    <row r="47" spans="1:5" ht="12.75">
      <c r="A47" s="5" t="s">
        <v>398</v>
      </c>
      <c r="B47" s="6" t="s">
        <v>31</v>
      </c>
      <c r="C47" s="5">
        <v>2</v>
      </c>
      <c r="D47" s="7">
        <v>30</v>
      </c>
      <c r="E47" s="7">
        <f>(C47*D47)</f>
        <v>60</v>
      </c>
    </row>
    <row r="48" spans="1:5" ht="12.75">
      <c r="A48" s="5" t="s">
        <v>298</v>
      </c>
      <c r="B48" s="6" t="s">
        <v>30</v>
      </c>
      <c r="C48" s="5">
        <v>4</v>
      </c>
      <c r="D48" s="7">
        <v>25</v>
      </c>
      <c r="E48" s="7">
        <f>(C48*D48)</f>
        <v>100</v>
      </c>
    </row>
    <row r="49" spans="1:5" ht="12.75">
      <c r="A49" s="5" t="s">
        <v>396</v>
      </c>
      <c r="B49" s="6" t="s">
        <v>31</v>
      </c>
      <c r="C49" s="5">
        <v>1</v>
      </c>
      <c r="D49" s="7">
        <v>20</v>
      </c>
      <c r="E49" s="7">
        <f>(C49*D49)</f>
        <v>20</v>
      </c>
    </row>
    <row r="50" spans="1:5" ht="12.75">
      <c r="A50" s="19" t="s">
        <v>34</v>
      </c>
      <c r="B50" s="20"/>
      <c r="C50" s="19"/>
      <c r="D50" s="19"/>
      <c r="E50" s="21">
        <f>SUM(E41:E49)</f>
        <v>1437.6</v>
      </c>
    </row>
    <row r="51" spans="1:5" ht="12.75">
      <c r="A51" s="5"/>
      <c r="B51" s="6"/>
      <c r="C51" s="5"/>
      <c r="D51" s="5"/>
      <c r="E51" s="5"/>
    </row>
    <row r="52" spans="1:5" ht="12.75">
      <c r="A52" s="5" t="s">
        <v>32</v>
      </c>
      <c r="B52" s="6"/>
      <c r="C52" s="5"/>
      <c r="D52" s="5"/>
      <c r="E52" s="5"/>
    </row>
    <row r="53" spans="1:5" ht="12.75">
      <c r="A53" s="5" t="s">
        <v>77</v>
      </c>
      <c r="B53" s="6"/>
      <c r="C53" s="5"/>
      <c r="D53" s="5"/>
      <c r="E53" s="5">
        <f>(E38+E50)*10/100</f>
        <v>479.76</v>
      </c>
    </row>
    <row r="54" spans="1:5" ht="12.75">
      <c r="A54" s="19" t="s">
        <v>35</v>
      </c>
      <c r="B54" s="20"/>
      <c r="C54" s="19"/>
      <c r="D54" s="19"/>
      <c r="E54" s="19">
        <f>(E53)</f>
        <v>479.76</v>
      </c>
    </row>
    <row r="55" spans="1:5" ht="12.75">
      <c r="A55" s="1" t="s">
        <v>36</v>
      </c>
      <c r="B55" s="8"/>
      <c r="C55" s="1"/>
      <c r="D55" s="1"/>
      <c r="E55" s="9">
        <f>(E38+E50+E54)</f>
        <v>5277.360000000001</v>
      </c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51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37</v>
      </c>
      <c r="B68" s="6"/>
      <c r="C68" s="5"/>
      <c r="D68" s="5"/>
      <c r="E68" s="5"/>
    </row>
    <row r="69" spans="1:5" ht="12.75">
      <c r="A69" s="5" t="s">
        <v>486</v>
      </c>
      <c r="B69" s="6"/>
      <c r="C69" s="5"/>
      <c r="D69" s="5"/>
      <c r="E69" s="7">
        <f>((E55)*1.92*9/100)</f>
        <v>911.927808</v>
      </c>
    </row>
    <row r="70" spans="1:5" ht="12.75">
      <c r="A70" s="1" t="s">
        <v>38</v>
      </c>
      <c r="B70" s="8"/>
      <c r="C70" s="1"/>
      <c r="D70" s="1"/>
      <c r="E70" s="9">
        <f>(E69)</f>
        <v>911.927808</v>
      </c>
    </row>
    <row r="71" spans="1:5" ht="12.75">
      <c r="A71" s="5"/>
      <c r="B71" s="6"/>
      <c r="C71" s="5"/>
      <c r="D71" s="5"/>
      <c r="E71" s="5"/>
    </row>
    <row r="72" spans="1:5" ht="15.75">
      <c r="A72" s="2" t="s">
        <v>82</v>
      </c>
      <c r="B72" s="10"/>
      <c r="C72" s="2"/>
      <c r="D72" s="2"/>
      <c r="E72" s="13">
        <f>(E55+E70)</f>
        <v>6189.287808000001</v>
      </c>
    </row>
    <row r="73" spans="1:5" ht="12.75">
      <c r="A73" s="5"/>
      <c r="B73" s="6"/>
      <c r="C73" s="5"/>
      <c r="D73" s="5"/>
      <c r="E73" s="5"/>
    </row>
    <row r="74" spans="1:5" ht="12.75">
      <c r="A74" s="5" t="s">
        <v>84</v>
      </c>
      <c r="B74" s="6"/>
      <c r="C74" s="5"/>
      <c r="D74" s="5"/>
      <c r="E74" s="5"/>
    </row>
    <row r="75" spans="1:5" ht="12.75">
      <c r="A75" s="5" t="s">
        <v>53</v>
      </c>
      <c r="B75" s="6"/>
      <c r="C75" s="5"/>
      <c r="D75" s="5"/>
      <c r="E75" s="5">
        <v>18000</v>
      </c>
    </row>
    <row r="76" spans="1:5" ht="12.75">
      <c r="A76" s="5" t="s">
        <v>52</v>
      </c>
      <c r="B76" s="6"/>
      <c r="C76" s="5"/>
      <c r="D76" s="5"/>
      <c r="E76" s="7">
        <v>0.55</v>
      </c>
    </row>
    <row r="77" spans="1:5" ht="12.75">
      <c r="A77" s="5" t="s">
        <v>51</v>
      </c>
      <c r="B77" s="6"/>
      <c r="C77" s="5"/>
      <c r="D77" s="5"/>
      <c r="E77" s="7">
        <f>(E75*E76)</f>
        <v>9900</v>
      </c>
    </row>
    <row r="78" spans="1:5" ht="12.75">
      <c r="A78" s="5"/>
      <c r="B78" s="6"/>
      <c r="C78" s="5"/>
      <c r="D78" s="5"/>
      <c r="E78" s="7"/>
    </row>
    <row r="79" spans="1:5" ht="12.75">
      <c r="A79" s="5" t="s">
        <v>85</v>
      </c>
      <c r="B79" s="6"/>
      <c r="C79" s="5"/>
      <c r="D79" s="5"/>
      <c r="E79" s="7"/>
    </row>
    <row r="80" spans="1:5" ht="12.75">
      <c r="A80" s="5" t="s">
        <v>54</v>
      </c>
      <c r="B80" s="6" t="s">
        <v>30</v>
      </c>
      <c r="C80" s="5">
        <f>SUM(E75)*5/100</f>
        <v>900</v>
      </c>
      <c r="D80" s="5"/>
      <c r="E80" s="7">
        <f>SUM(C80*E76)</f>
        <v>495.00000000000006</v>
      </c>
    </row>
    <row r="81" spans="1:5" ht="12.75">
      <c r="A81" s="5" t="s">
        <v>55</v>
      </c>
      <c r="B81" s="6" t="s">
        <v>30</v>
      </c>
      <c r="C81" s="5">
        <f>SUM(E75)*95/100</f>
        <v>17100</v>
      </c>
      <c r="D81" s="5"/>
      <c r="E81" s="7">
        <f>(C81*E76)</f>
        <v>9405</v>
      </c>
    </row>
    <row r="82" spans="1:5" ht="12.75">
      <c r="A82" s="5" t="s">
        <v>56</v>
      </c>
      <c r="B82" s="6"/>
      <c r="C82" s="5"/>
      <c r="D82" s="5"/>
      <c r="E82" s="7">
        <f>(E81-E72)</f>
        <v>3215.712191999999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86</v>
      </c>
      <c r="B84" s="6"/>
      <c r="C84" s="5"/>
      <c r="D84" s="5"/>
      <c r="E84" s="7"/>
    </row>
    <row r="85" spans="1:5" ht="12.75">
      <c r="A85" s="5" t="s">
        <v>57</v>
      </c>
      <c r="B85" s="6"/>
      <c r="C85" s="5"/>
      <c r="D85" s="5"/>
      <c r="E85" s="7">
        <f>(E77)</f>
        <v>9900</v>
      </c>
    </row>
    <row r="86" spans="1:5" ht="12.75">
      <c r="A86" s="5" t="s">
        <v>58</v>
      </c>
      <c r="B86" s="6"/>
      <c r="C86" s="5"/>
      <c r="D86" s="5"/>
      <c r="E86" s="7">
        <f>(E72)</f>
        <v>6189.287808000001</v>
      </c>
    </row>
    <row r="87" spans="1:5" ht="12.75">
      <c r="A87" s="5" t="s">
        <v>59</v>
      </c>
      <c r="B87" s="6"/>
      <c r="C87" s="5"/>
      <c r="D87" s="5"/>
      <c r="E87" s="7">
        <f>(E85-E86)</f>
        <v>3710.712191999999</v>
      </c>
    </row>
    <row r="88" spans="1:5" ht="12.75">
      <c r="A88" s="5" t="s">
        <v>60</v>
      </c>
      <c r="B88" s="6"/>
      <c r="C88" s="5"/>
      <c r="D88" s="5"/>
      <c r="E88" s="7">
        <v>0.55</v>
      </c>
    </row>
    <row r="89" spans="1:5" ht="12.75">
      <c r="A89" s="5" t="s">
        <v>61</v>
      </c>
      <c r="B89" s="6"/>
      <c r="C89" s="5"/>
      <c r="D89" s="5"/>
      <c r="E89" s="7">
        <f>(E72/E75)</f>
        <v>0.34384932266666673</v>
      </c>
    </row>
    <row r="90" spans="1:5" ht="12.75">
      <c r="A90" s="5" t="s">
        <v>62</v>
      </c>
      <c r="B90" s="6"/>
      <c r="C90" s="5"/>
      <c r="D90" s="5"/>
      <c r="E90" s="7">
        <f>(E88-E89)</f>
        <v>0.2061506773333333</v>
      </c>
    </row>
    <row r="91" spans="1:5" ht="12.75">
      <c r="A91" s="5" t="s">
        <v>63</v>
      </c>
      <c r="B91" s="6"/>
      <c r="C91" s="5"/>
      <c r="D91" s="5"/>
      <c r="E91" s="7">
        <f>(E82)</f>
        <v>3215.712191999999</v>
      </c>
    </row>
    <row r="92" spans="1:5" ht="12.75">
      <c r="A92" s="5" t="s">
        <v>64</v>
      </c>
      <c r="B92" s="6"/>
      <c r="C92" s="5"/>
      <c r="D92" s="5"/>
      <c r="E92" s="12">
        <f>(E91/E86)*100</f>
        <v>51.956094008805195</v>
      </c>
    </row>
    <row r="93" spans="1:5" ht="12.75">
      <c r="A93" s="5"/>
      <c r="B93" s="6"/>
      <c r="C93" s="5"/>
      <c r="D93" s="5"/>
      <c r="E93" s="5"/>
    </row>
    <row r="94" spans="1:5" ht="12.75">
      <c r="A94" s="5" t="s">
        <v>499</v>
      </c>
      <c r="B94" s="6"/>
      <c r="C94" s="5"/>
      <c r="D94" s="5"/>
      <c r="E94" s="5"/>
    </row>
    <row r="95" spans="1:5" ht="12.75">
      <c r="A95" s="5" t="s">
        <v>498</v>
      </c>
      <c r="B95" s="6"/>
      <c r="C95" s="5"/>
      <c r="D95" s="5"/>
      <c r="E95" s="5"/>
    </row>
    <row r="96" spans="1:5" ht="12.75">
      <c r="A96" s="5" t="s">
        <v>473</v>
      </c>
      <c r="B96" s="6"/>
      <c r="C96" s="5"/>
      <c r="D96" s="5"/>
      <c r="E96" s="5"/>
    </row>
    <row r="97" spans="1:5" ht="12.75">
      <c r="A97" s="5" t="s">
        <v>65</v>
      </c>
      <c r="B97" s="6"/>
      <c r="C97" s="5"/>
      <c r="D97" s="5"/>
      <c r="E97" s="5"/>
    </row>
    <row r="98" spans="1:5" ht="12.75">
      <c r="A98" s="5"/>
      <c r="B98" s="6"/>
      <c r="C98" s="5"/>
      <c r="D98" s="5"/>
      <c r="E98" s="5"/>
    </row>
    <row r="99" spans="1:5" ht="12.75">
      <c r="A99" s="5" t="s">
        <v>442</v>
      </c>
      <c r="B99" s="6"/>
      <c r="C99" s="5"/>
      <c r="D99" s="5"/>
      <c r="E99" s="5"/>
    </row>
    <row r="100" spans="1:5" ht="12.75">
      <c r="A100" s="5" t="s">
        <v>443</v>
      </c>
      <c r="B100" s="6"/>
      <c r="C100" s="5"/>
      <c r="D100" s="5"/>
      <c r="E100" s="5"/>
    </row>
    <row r="101" spans="1:2" ht="12.75">
      <c r="A101" s="5" t="s">
        <v>446</v>
      </c>
      <c r="B101" s="4"/>
    </row>
    <row r="102" spans="1:2" ht="12.75">
      <c r="A102" s="5" t="s">
        <v>487</v>
      </c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52</v>
      </c>
    </row>
    <row r="2" spans="1:3" ht="12.75">
      <c r="A2" s="22" t="s">
        <v>471</v>
      </c>
      <c r="B2" s="3"/>
      <c r="C2" s="3"/>
    </row>
    <row r="4" spans="1:5" ht="15.75">
      <c r="A4" s="30" t="s">
        <v>359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360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230</v>
      </c>
      <c r="B22" s="6" t="s">
        <v>21</v>
      </c>
      <c r="C22" s="5">
        <v>3</v>
      </c>
      <c r="D22" s="7">
        <v>25</v>
      </c>
      <c r="E22" s="7">
        <f>(C22*D22)</f>
        <v>75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75</v>
      </c>
      <c r="B24" s="6" t="s">
        <v>21</v>
      </c>
      <c r="C24" s="5">
        <v>10</v>
      </c>
      <c r="D24" s="7">
        <v>25</v>
      </c>
      <c r="E24" s="7">
        <f>(C24*D24)</f>
        <v>250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2</v>
      </c>
      <c r="D26" s="7">
        <v>25</v>
      </c>
      <c r="E26" s="7">
        <f>(C26*D26)</f>
        <v>50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377</v>
      </c>
      <c r="B29" s="6" t="s">
        <v>21</v>
      </c>
      <c r="C29" s="5">
        <v>6</v>
      </c>
      <c r="D29" s="7">
        <v>25</v>
      </c>
      <c r="E29" s="7">
        <f>(C29*D29)</f>
        <v>150</v>
      </c>
    </row>
    <row r="30" spans="1:5" ht="12.75">
      <c r="A30" s="5" t="s">
        <v>16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17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6</v>
      </c>
      <c r="D33" s="7">
        <v>25</v>
      </c>
      <c r="E33" s="7">
        <f>(C33*D33)</f>
        <v>150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117</v>
      </c>
      <c r="B35" s="6" t="s">
        <v>21</v>
      </c>
      <c r="C35" s="5">
        <v>35</v>
      </c>
      <c r="D35" s="7">
        <v>25</v>
      </c>
      <c r="E35" s="7">
        <f>(C35*D35)</f>
        <v>875</v>
      </c>
    </row>
    <row r="36" spans="1:5" ht="12.75">
      <c r="A36" s="5" t="s">
        <v>386</v>
      </c>
      <c r="B36" s="6" t="s">
        <v>21</v>
      </c>
      <c r="C36" s="5">
        <v>15</v>
      </c>
      <c r="D36" s="7">
        <v>25</v>
      </c>
      <c r="E36" s="7">
        <f>(C36*D36)</f>
        <v>375</v>
      </c>
    </row>
    <row r="37" spans="1:5" ht="12.75">
      <c r="A37" s="5" t="s">
        <v>385</v>
      </c>
      <c r="B37" s="6" t="s">
        <v>21</v>
      </c>
      <c r="C37" s="5">
        <v>10</v>
      </c>
      <c r="D37" s="7">
        <v>25</v>
      </c>
      <c r="E37" s="7">
        <v>60</v>
      </c>
    </row>
    <row r="38" spans="1:5" ht="12.75">
      <c r="A38" s="5" t="s">
        <v>361</v>
      </c>
      <c r="B38" s="6" t="s">
        <v>21</v>
      </c>
      <c r="C38" s="5">
        <v>5</v>
      </c>
      <c r="D38" s="7">
        <v>25</v>
      </c>
      <c r="E38" s="7">
        <f>(C38*D38)</f>
        <v>125</v>
      </c>
    </row>
    <row r="39" spans="1:5" ht="12.75">
      <c r="A39" s="19" t="s">
        <v>33</v>
      </c>
      <c r="B39" s="20"/>
      <c r="C39" s="19">
        <f>SUM(C20:C38)</f>
        <v>132</v>
      </c>
      <c r="D39" s="19"/>
      <c r="E39" s="21">
        <f>SUM(E20:E38)</f>
        <v>3110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73</v>
      </c>
      <c r="B41" s="6"/>
      <c r="C41" s="5"/>
      <c r="D41" s="5"/>
      <c r="E41" s="5"/>
    </row>
    <row r="42" spans="1:5" ht="12.75">
      <c r="A42" s="5" t="s">
        <v>47</v>
      </c>
      <c r="B42" s="6" t="s">
        <v>71</v>
      </c>
      <c r="C42" s="5">
        <v>6</v>
      </c>
      <c r="D42" s="7">
        <v>54</v>
      </c>
      <c r="E42" s="7">
        <f>(C42*D42)</f>
        <v>324</v>
      </c>
    </row>
    <row r="43" spans="1:5" ht="12.75">
      <c r="A43" s="5" t="s">
        <v>48</v>
      </c>
      <c r="B43" s="6" t="s">
        <v>71</v>
      </c>
      <c r="C43" s="5">
        <v>4</v>
      </c>
      <c r="D43" s="7">
        <v>54</v>
      </c>
      <c r="E43" s="7">
        <f>(C43*D43)</f>
        <v>216</v>
      </c>
    </row>
    <row r="44" spans="1:5" ht="12.75">
      <c r="A44" s="5" t="s">
        <v>49</v>
      </c>
      <c r="B44" s="6" t="s">
        <v>71</v>
      </c>
      <c r="C44" s="5">
        <v>2</v>
      </c>
      <c r="D44" s="7">
        <v>54</v>
      </c>
      <c r="E44" s="7">
        <f>(C44*D44)</f>
        <v>108</v>
      </c>
    </row>
    <row r="45" spans="1:5" ht="12.75">
      <c r="A45" s="5" t="s">
        <v>70</v>
      </c>
      <c r="B45" s="6" t="s">
        <v>71</v>
      </c>
      <c r="C45" s="5">
        <v>4</v>
      </c>
      <c r="D45" s="7">
        <v>54</v>
      </c>
      <c r="E45" s="7">
        <f>(C45*D45)</f>
        <v>216</v>
      </c>
    </row>
    <row r="46" spans="1:5" ht="12.75">
      <c r="A46" s="19" t="s">
        <v>83</v>
      </c>
      <c r="B46" s="20"/>
      <c r="C46" s="19">
        <f>SUM(C42:C45)</f>
        <v>16</v>
      </c>
      <c r="D46" s="19"/>
      <c r="E46" s="21">
        <f>SUM(E42:E45)</f>
        <v>864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50</v>
      </c>
      <c r="B48" s="6"/>
      <c r="C48" s="5"/>
      <c r="D48" s="5"/>
      <c r="E48" s="5"/>
    </row>
    <row r="49" spans="1:5" ht="12.75">
      <c r="A49" s="5" t="s">
        <v>179</v>
      </c>
      <c r="B49" s="6" t="s">
        <v>30</v>
      </c>
      <c r="C49" s="5">
        <v>2</v>
      </c>
      <c r="D49" s="7">
        <v>100</v>
      </c>
      <c r="E49" s="7">
        <f>(C49*D49)</f>
        <v>200</v>
      </c>
    </row>
    <row r="50" spans="1:5" ht="12.75">
      <c r="A50" s="5" t="s">
        <v>189</v>
      </c>
      <c r="B50" s="6"/>
      <c r="C50" s="5"/>
      <c r="D50" s="7"/>
      <c r="E50" s="7"/>
    </row>
    <row r="51" spans="1:5" ht="12.75">
      <c r="A51" s="5" t="s">
        <v>452</v>
      </c>
      <c r="B51" s="6" t="s">
        <v>30</v>
      </c>
      <c r="C51" s="5">
        <v>175</v>
      </c>
      <c r="D51" s="7">
        <v>1.8</v>
      </c>
      <c r="E51" s="7">
        <f>(C51*D51)</f>
        <v>315</v>
      </c>
    </row>
    <row r="52" spans="1:5" ht="12.75">
      <c r="A52" s="5" t="s">
        <v>374</v>
      </c>
      <c r="B52" s="6" t="s">
        <v>30</v>
      </c>
      <c r="C52" s="5">
        <v>175</v>
      </c>
      <c r="D52" s="7">
        <v>2.04</v>
      </c>
      <c r="E52" s="7">
        <f>(C52*D52)</f>
        <v>357</v>
      </c>
    </row>
    <row r="53" spans="1:5" ht="12.75">
      <c r="A53" s="5" t="s">
        <v>29</v>
      </c>
      <c r="B53" s="6" t="s">
        <v>30</v>
      </c>
      <c r="C53" s="5">
        <v>100</v>
      </c>
      <c r="D53" s="7">
        <v>1.96</v>
      </c>
      <c r="E53" s="7">
        <f>(C53*D53)</f>
        <v>196</v>
      </c>
    </row>
    <row r="54" spans="1:5" ht="12.75">
      <c r="A54" s="5" t="s">
        <v>439</v>
      </c>
      <c r="B54" s="6" t="s">
        <v>30</v>
      </c>
      <c r="C54" s="5">
        <v>5000</v>
      </c>
      <c r="D54" s="7">
        <v>0.5</v>
      </c>
      <c r="E54" s="7">
        <f>(C54*D54)</f>
        <v>2500</v>
      </c>
    </row>
    <row r="55" spans="1:5" ht="12.75">
      <c r="A55" s="5" t="s">
        <v>39</v>
      </c>
      <c r="B55" s="11"/>
      <c r="C55" s="5"/>
      <c r="D55" s="7"/>
      <c r="E55" s="7"/>
    </row>
    <row r="56" spans="1:5" ht="12.75">
      <c r="A56" s="5" t="s">
        <v>399</v>
      </c>
      <c r="B56" s="6" t="s">
        <v>31</v>
      </c>
      <c r="C56" s="5">
        <v>2</v>
      </c>
      <c r="D56" s="7">
        <v>40</v>
      </c>
      <c r="E56" s="7">
        <f>(C56*D56)</f>
        <v>80</v>
      </c>
    </row>
    <row r="57" spans="1:5" ht="12.75">
      <c r="A57" s="5" t="s">
        <v>418</v>
      </c>
      <c r="B57" s="6" t="s">
        <v>30</v>
      </c>
      <c r="C57" s="5">
        <v>1</v>
      </c>
      <c r="D57" s="7">
        <v>65</v>
      </c>
      <c r="E57" s="7">
        <v>65</v>
      </c>
    </row>
    <row r="58" spans="1:5" ht="12.75">
      <c r="A58" s="5" t="s">
        <v>398</v>
      </c>
      <c r="B58" s="6" t="s">
        <v>31</v>
      </c>
      <c r="C58" s="5">
        <v>1</v>
      </c>
      <c r="D58" s="7">
        <v>30</v>
      </c>
      <c r="E58" s="7">
        <f>(C58*D58)</f>
        <v>30</v>
      </c>
    </row>
    <row r="59" spans="1:5" ht="12.75">
      <c r="A59" s="5" t="s">
        <v>396</v>
      </c>
      <c r="B59" s="6" t="s">
        <v>31</v>
      </c>
      <c r="C59" s="5">
        <v>0.5</v>
      </c>
      <c r="D59" s="7">
        <v>20</v>
      </c>
      <c r="E59" s="7">
        <f>(C59*D59)</f>
        <v>10</v>
      </c>
    </row>
    <row r="60" spans="1:5" ht="12.75">
      <c r="A60" s="19" t="s">
        <v>34</v>
      </c>
      <c r="B60" s="20"/>
      <c r="C60" s="19"/>
      <c r="D60" s="19"/>
      <c r="E60" s="21">
        <f>SUM(E49:E59)</f>
        <v>3753</v>
      </c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53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(E39+E46+E60)*10/100</f>
        <v>772.7</v>
      </c>
    </row>
    <row r="70" spans="1:5" ht="12.75">
      <c r="A70" s="19" t="s">
        <v>35</v>
      </c>
      <c r="B70" s="20"/>
      <c r="C70" s="19"/>
      <c r="D70" s="19"/>
      <c r="E70" s="21">
        <f>(E69)</f>
        <v>772.7</v>
      </c>
    </row>
    <row r="71" spans="1:5" ht="12.75">
      <c r="A71" s="1" t="s">
        <v>36</v>
      </c>
      <c r="B71" s="8"/>
      <c r="C71" s="1"/>
      <c r="D71" s="1"/>
      <c r="E71" s="9">
        <f>(E39+E46+E60+E70)</f>
        <v>8499.7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979.1654400000001</v>
      </c>
    </row>
    <row r="75" spans="1:5" ht="12.75">
      <c r="A75" s="1" t="s">
        <v>38</v>
      </c>
      <c r="B75" s="8"/>
      <c r="C75" s="1"/>
      <c r="D75" s="1"/>
      <c r="E75" s="9">
        <f>(E74)</f>
        <v>979.1654400000001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9478.865440000001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25000</v>
      </c>
    </row>
    <row r="81" spans="1:5" ht="12.75">
      <c r="A81" s="5" t="s">
        <v>52</v>
      </c>
      <c r="B81" s="6"/>
      <c r="C81" s="5"/>
      <c r="D81" s="5"/>
      <c r="E81" s="7">
        <v>0.5</v>
      </c>
    </row>
    <row r="82" spans="1:5" ht="12.75">
      <c r="A82" s="5" t="s">
        <v>51</v>
      </c>
      <c r="B82" s="6"/>
      <c r="C82" s="5"/>
      <c r="D82" s="5"/>
      <c r="E82" s="7">
        <f>(E80*E81)</f>
        <v>12500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1250</v>
      </c>
      <c r="D85" s="5"/>
      <c r="E85" s="7">
        <f>SUM(C85*E81)</f>
        <v>625</v>
      </c>
    </row>
    <row r="86" spans="1:5" ht="12.75">
      <c r="A86" s="5" t="s">
        <v>55</v>
      </c>
      <c r="B86" s="6" t="s">
        <v>30</v>
      </c>
      <c r="C86" s="5">
        <f>(E80)*95/100</f>
        <v>23750</v>
      </c>
      <c r="D86" s="5"/>
      <c r="E86" s="7">
        <f>(C86*E81)</f>
        <v>11875</v>
      </c>
    </row>
    <row r="87" spans="1:5" ht="12.75">
      <c r="A87" s="5" t="s">
        <v>56</v>
      </c>
      <c r="B87" s="6"/>
      <c r="C87" s="5"/>
      <c r="D87" s="5"/>
      <c r="E87" s="7">
        <f>(E86-E77)</f>
        <v>2396.1345599999986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12500</v>
      </c>
    </row>
    <row r="91" spans="1:5" ht="12.75">
      <c r="A91" s="5" t="s">
        <v>58</v>
      </c>
      <c r="B91" s="6"/>
      <c r="C91" s="5"/>
      <c r="D91" s="5"/>
      <c r="E91" s="7">
        <f>(E77)</f>
        <v>9478.865440000001</v>
      </c>
    </row>
    <row r="92" spans="1:5" ht="12.75">
      <c r="A92" s="5" t="s">
        <v>59</v>
      </c>
      <c r="B92" s="6"/>
      <c r="C92" s="5"/>
      <c r="D92" s="5"/>
      <c r="E92" s="7">
        <f>(E90-E91)</f>
        <v>3021.1345599999986</v>
      </c>
    </row>
    <row r="93" spans="1:5" ht="12.75">
      <c r="A93" s="5" t="s">
        <v>60</v>
      </c>
      <c r="B93" s="6"/>
      <c r="C93" s="5"/>
      <c r="D93" s="5"/>
      <c r="E93" s="7">
        <v>0.5</v>
      </c>
    </row>
    <row r="94" spans="1:5" ht="12.75">
      <c r="A94" s="5" t="s">
        <v>61</v>
      </c>
      <c r="B94" s="6"/>
      <c r="C94" s="5"/>
      <c r="D94" s="5"/>
      <c r="E94" s="7">
        <f>(E77/E80)</f>
        <v>0.3791546176000001</v>
      </c>
    </row>
    <row r="95" spans="1:5" ht="12.75">
      <c r="A95" s="5" t="s">
        <v>62</v>
      </c>
      <c r="B95" s="6"/>
      <c r="C95" s="5"/>
      <c r="D95" s="5"/>
      <c r="E95" s="7">
        <f>(E93-E94)</f>
        <v>0.12084538239999992</v>
      </c>
    </row>
    <row r="96" spans="1:5" ht="12.75">
      <c r="A96" s="5" t="s">
        <v>63</v>
      </c>
      <c r="B96" s="6"/>
      <c r="C96" s="5"/>
      <c r="D96" s="5"/>
      <c r="E96" s="7">
        <f>(E87)</f>
        <v>2396.1345599999986</v>
      </c>
    </row>
    <row r="97" spans="1:5" ht="12.75">
      <c r="A97" s="5" t="s">
        <v>64</v>
      </c>
      <c r="B97" s="6"/>
      <c r="C97" s="5"/>
      <c r="D97" s="5"/>
      <c r="E97" s="12">
        <f>(E96/E91)*100</f>
        <v>25.278706351168523</v>
      </c>
    </row>
    <row r="98" spans="1:5" ht="12.75">
      <c r="A98" s="5"/>
      <c r="B98" s="6"/>
      <c r="C98" s="5"/>
      <c r="D98" s="5"/>
      <c r="E98" s="12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5" ht="12.75">
      <c r="A106" s="5" t="s">
        <v>446</v>
      </c>
      <c r="B106" s="6"/>
      <c r="C106" s="5"/>
      <c r="D106" s="5"/>
      <c r="E106" s="5"/>
    </row>
    <row r="107" spans="1:2" ht="12.75">
      <c r="A107" s="5" t="s">
        <v>490</v>
      </c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240" verticalDpi="24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54</v>
      </c>
    </row>
    <row r="2" spans="1:3" ht="12.75">
      <c r="A2" s="22" t="s">
        <v>471</v>
      </c>
      <c r="B2" s="3"/>
      <c r="C2" s="3"/>
    </row>
    <row r="4" spans="1:5" ht="15.75">
      <c r="A4" s="30" t="s">
        <v>362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363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364</v>
      </c>
      <c r="B22" s="6" t="s">
        <v>21</v>
      </c>
      <c r="C22" s="5">
        <v>5</v>
      </c>
      <c r="D22" s="7">
        <v>25</v>
      </c>
      <c r="E22" s="7">
        <f>(C22*D22)</f>
        <v>125</v>
      </c>
    </row>
    <row r="23" spans="1:5" ht="12.75">
      <c r="A23" s="5" t="s">
        <v>230</v>
      </c>
      <c r="B23" s="6" t="s">
        <v>21</v>
      </c>
      <c r="C23" s="5">
        <v>4</v>
      </c>
      <c r="D23" s="7">
        <v>25</v>
      </c>
      <c r="E23" s="7">
        <f>(C23*D23)</f>
        <v>100</v>
      </c>
    </row>
    <row r="24" spans="1:5" ht="12.75">
      <c r="A24" s="5" t="s">
        <v>42</v>
      </c>
      <c r="B24" s="6"/>
      <c r="C24" s="5"/>
      <c r="D24" s="5"/>
      <c r="E24" s="7"/>
    </row>
    <row r="25" spans="1:5" ht="12.75">
      <c r="A25" s="5" t="s">
        <v>75</v>
      </c>
      <c r="B25" s="6" t="s">
        <v>21</v>
      </c>
      <c r="C25" s="5">
        <v>8</v>
      </c>
      <c r="D25" s="7">
        <v>25</v>
      </c>
      <c r="E25" s="7">
        <f>(C25*D25)</f>
        <v>200</v>
      </c>
    </row>
    <row r="26" spans="1:5" ht="12.75">
      <c r="A26" s="5" t="s">
        <v>43</v>
      </c>
      <c r="B26" s="6"/>
      <c r="C26" s="5"/>
      <c r="D26" s="7"/>
      <c r="E26" s="7"/>
    </row>
    <row r="27" spans="1:5" ht="12.75">
      <c r="A27" s="5" t="s">
        <v>13</v>
      </c>
      <c r="B27" s="6" t="s">
        <v>21</v>
      </c>
      <c r="C27" s="5">
        <v>3</v>
      </c>
      <c r="D27" s="7">
        <v>25</v>
      </c>
      <c r="E27" s="7">
        <f>(C27*D27)</f>
        <v>75</v>
      </c>
    </row>
    <row r="28" spans="1:5" ht="12.75">
      <c r="A28" s="5" t="s">
        <v>14</v>
      </c>
      <c r="B28" s="6" t="s">
        <v>21</v>
      </c>
      <c r="C28" s="5">
        <v>2</v>
      </c>
      <c r="D28" s="7">
        <v>25</v>
      </c>
      <c r="E28" s="7">
        <f>(C28*D28)</f>
        <v>50</v>
      </c>
    </row>
    <row r="29" spans="1:5" ht="12.75">
      <c r="A29" s="5" t="s">
        <v>44</v>
      </c>
      <c r="B29" s="6"/>
      <c r="C29" s="5"/>
      <c r="D29" s="7"/>
      <c r="E29" s="7"/>
    </row>
    <row r="30" spans="1:5" ht="12.75">
      <c r="A30" s="5" t="s">
        <v>15</v>
      </c>
      <c r="B30" s="6" t="s">
        <v>21</v>
      </c>
      <c r="C30" s="5">
        <v>15</v>
      </c>
      <c r="D30" s="7">
        <v>25</v>
      </c>
      <c r="E30" s="7">
        <f>(C30*D30)</f>
        <v>375</v>
      </c>
    </row>
    <row r="31" spans="1:5" ht="12.75">
      <c r="A31" s="5" t="s">
        <v>16</v>
      </c>
      <c r="B31" s="6" t="s">
        <v>21</v>
      </c>
      <c r="C31" s="5">
        <v>10</v>
      </c>
      <c r="D31" s="7">
        <v>25</v>
      </c>
      <c r="E31" s="7">
        <f>(C31*D31)</f>
        <v>250</v>
      </c>
    </row>
    <row r="32" spans="1:5" ht="12.75">
      <c r="A32" s="5" t="s">
        <v>17</v>
      </c>
      <c r="B32" s="6" t="s">
        <v>21</v>
      </c>
      <c r="C32" s="5">
        <v>10</v>
      </c>
      <c r="D32" s="7">
        <v>25</v>
      </c>
      <c r="E32" s="7">
        <f>(C32*D32)</f>
        <v>250</v>
      </c>
    </row>
    <row r="33" spans="1:5" ht="12.75">
      <c r="A33" s="5" t="s">
        <v>45</v>
      </c>
      <c r="B33" s="6"/>
      <c r="C33" s="5"/>
      <c r="D33" s="7"/>
      <c r="E33" s="7"/>
    </row>
    <row r="34" spans="1:5" ht="12.75">
      <c r="A34" s="5" t="s">
        <v>18</v>
      </c>
      <c r="B34" s="6" t="s">
        <v>21</v>
      </c>
      <c r="C34" s="5">
        <v>4</v>
      </c>
      <c r="D34" s="7">
        <v>25</v>
      </c>
      <c r="E34" s="7">
        <f>(C34*D34)</f>
        <v>100</v>
      </c>
    </row>
    <row r="35" spans="1:5" ht="12.75">
      <c r="A35" s="5" t="s">
        <v>46</v>
      </c>
      <c r="B35" s="6"/>
      <c r="C35" s="5"/>
      <c r="D35" s="7"/>
      <c r="E35" s="7"/>
    </row>
    <row r="36" spans="1:5" ht="12.75">
      <c r="A36" s="5" t="s">
        <v>117</v>
      </c>
      <c r="B36" s="6" t="s">
        <v>21</v>
      </c>
      <c r="C36" s="5">
        <v>10</v>
      </c>
      <c r="D36" s="7">
        <v>25</v>
      </c>
      <c r="E36" s="7">
        <f>(C36*D36)</f>
        <v>250</v>
      </c>
    </row>
    <row r="37" spans="1:5" ht="12.75">
      <c r="A37" s="5" t="s">
        <v>177</v>
      </c>
      <c r="B37" s="6" t="s">
        <v>21</v>
      </c>
      <c r="C37" s="5">
        <v>5</v>
      </c>
      <c r="D37" s="7">
        <v>25</v>
      </c>
      <c r="E37" s="7">
        <f>(C37*D37)</f>
        <v>125</v>
      </c>
    </row>
    <row r="38" spans="1:5" ht="12.75">
      <c r="A38" s="5" t="s">
        <v>284</v>
      </c>
      <c r="B38" s="6" t="s">
        <v>21</v>
      </c>
      <c r="C38" s="5">
        <v>5</v>
      </c>
      <c r="D38" s="7">
        <v>25</v>
      </c>
      <c r="E38" s="7">
        <f>(C38*D38)</f>
        <v>125</v>
      </c>
    </row>
    <row r="39" spans="1:5" ht="12.75">
      <c r="A39" s="19" t="s">
        <v>33</v>
      </c>
      <c r="B39" s="20"/>
      <c r="C39" s="19">
        <f>SUM(C20:C38)</f>
        <v>85</v>
      </c>
      <c r="D39" s="19"/>
      <c r="E39" s="21">
        <f>SUM(E20:E38)</f>
        <v>2125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73</v>
      </c>
      <c r="B41" s="6"/>
      <c r="C41" s="5"/>
      <c r="D41" s="5"/>
      <c r="E41" s="5"/>
    </row>
    <row r="42" spans="1:5" ht="12.75">
      <c r="A42" s="5" t="s">
        <v>47</v>
      </c>
      <c r="B42" s="6" t="s">
        <v>71</v>
      </c>
      <c r="C42" s="5">
        <v>6</v>
      </c>
      <c r="D42" s="7">
        <v>54</v>
      </c>
      <c r="E42" s="7">
        <f>(C42*D42)</f>
        <v>324</v>
      </c>
    </row>
    <row r="43" spans="1:5" ht="12.75">
      <c r="A43" s="5" t="s">
        <v>48</v>
      </c>
      <c r="B43" s="6" t="s">
        <v>71</v>
      </c>
      <c r="C43" s="5">
        <v>4</v>
      </c>
      <c r="D43" s="7">
        <v>54</v>
      </c>
      <c r="E43" s="7">
        <f>(C43*D43)</f>
        <v>216</v>
      </c>
    </row>
    <row r="44" spans="1:5" ht="12.75">
      <c r="A44" s="5" t="s">
        <v>49</v>
      </c>
      <c r="B44" s="6" t="s">
        <v>71</v>
      </c>
      <c r="C44" s="5">
        <v>2</v>
      </c>
      <c r="D44" s="7">
        <v>54</v>
      </c>
      <c r="E44" s="7">
        <f>(C44*D44)</f>
        <v>108</v>
      </c>
    </row>
    <row r="45" spans="1:5" ht="12.75">
      <c r="A45" s="19" t="s">
        <v>83</v>
      </c>
      <c r="B45" s="20"/>
      <c r="C45" s="19">
        <f>SUM(C42:C44)</f>
        <v>12</v>
      </c>
      <c r="D45" s="19"/>
      <c r="E45" s="21">
        <f>SUM(E42:E44)</f>
        <v>648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2</v>
      </c>
      <c r="D48" s="7">
        <v>60</v>
      </c>
      <c r="E48" s="7">
        <f>(C48*D48)</f>
        <v>120</v>
      </c>
    </row>
    <row r="49" spans="1:5" ht="12.75">
      <c r="A49" s="5" t="s">
        <v>365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480</v>
      </c>
      <c r="D50" s="7">
        <v>1.8</v>
      </c>
      <c r="E50" s="7">
        <f>(C50*D50)</f>
        <v>864</v>
      </c>
    </row>
    <row r="51" spans="1:5" ht="12.75">
      <c r="A51" s="5" t="s">
        <v>374</v>
      </c>
      <c r="B51" s="6" t="s">
        <v>30</v>
      </c>
      <c r="C51" s="5">
        <v>215</v>
      </c>
      <c r="D51" s="7">
        <v>2.04</v>
      </c>
      <c r="E51" s="7">
        <f>(C51*D51)</f>
        <v>438.6</v>
      </c>
    </row>
    <row r="52" spans="1:5" ht="12.75">
      <c r="A52" s="5" t="s">
        <v>29</v>
      </c>
      <c r="B52" s="6" t="s">
        <v>30</v>
      </c>
      <c r="C52" s="5">
        <v>150</v>
      </c>
      <c r="D52" s="7">
        <v>1.96</v>
      </c>
      <c r="E52" s="7">
        <f>(C52*D52)</f>
        <v>294</v>
      </c>
    </row>
    <row r="53" spans="1:5" ht="12.75">
      <c r="A53" s="5" t="s">
        <v>441</v>
      </c>
      <c r="B53" s="6" t="s">
        <v>30</v>
      </c>
      <c r="C53" s="5">
        <v>5000</v>
      </c>
      <c r="D53" s="7">
        <v>0.5</v>
      </c>
      <c r="E53" s="7">
        <f>(C53*D53)</f>
        <v>2500</v>
      </c>
    </row>
    <row r="54" spans="1:5" ht="12.75">
      <c r="A54" s="5" t="s">
        <v>39</v>
      </c>
      <c r="B54" s="11"/>
      <c r="C54" s="5"/>
      <c r="D54" s="7"/>
      <c r="E54" s="7"/>
    </row>
    <row r="55" spans="1:5" ht="12.75">
      <c r="A55" s="5" t="s">
        <v>478</v>
      </c>
      <c r="B55" s="6" t="s">
        <v>31</v>
      </c>
      <c r="C55" s="5">
        <v>0.5</v>
      </c>
      <c r="D55" s="7">
        <v>65</v>
      </c>
      <c r="E55" s="7">
        <f aca="true" t="shared" si="0" ref="E55:E61">(C55*D55)</f>
        <v>32.5</v>
      </c>
    </row>
    <row r="56" spans="1:5" ht="12.75">
      <c r="A56" s="5" t="s">
        <v>393</v>
      </c>
      <c r="B56" s="6" t="s">
        <v>31</v>
      </c>
      <c r="C56" s="5">
        <v>1</v>
      </c>
      <c r="D56" s="7">
        <v>105</v>
      </c>
      <c r="E56" s="7">
        <f t="shared" si="0"/>
        <v>105</v>
      </c>
    </row>
    <row r="57" spans="1:5" ht="12.75">
      <c r="A57" s="5" t="s">
        <v>137</v>
      </c>
      <c r="B57" s="6" t="s">
        <v>30</v>
      </c>
      <c r="C57" s="5">
        <v>2</v>
      </c>
      <c r="D57" s="7">
        <v>60</v>
      </c>
      <c r="E57" s="7">
        <f t="shared" si="0"/>
        <v>120</v>
      </c>
    </row>
    <row r="58" spans="1:5" ht="12.75">
      <c r="A58" s="5" t="s">
        <v>417</v>
      </c>
      <c r="B58" s="6" t="s">
        <v>30</v>
      </c>
      <c r="C58" s="5">
        <v>1</v>
      </c>
      <c r="D58" s="7">
        <v>80</v>
      </c>
      <c r="E58" s="7">
        <f t="shared" si="0"/>
        <v>80</v>
      </c>
    </row>
    <row r="59" spans="1:5" ht="12.75">
      <c r="A59" s="5" t="s">
        <v>404</v>
      </c>
      <c r="B59" s="6" t="s">
        <v>30</v>
      </c>
      <c r="C59" s="5">
        <v>1</v>
      </c>
      <c r="D59" s="7">
        <v>20</v>
      </c>
      <c r="E59" s="7">
        <f t="shared" si="0"/>
        <v>20</v>
      </c>
    </row>
    <row r="60" spans="1:5" ht="12.75">
      <c r="A60" s="5" t="s">
        <v>298</v>
      </c>
      <c r="B60" s="6" t="s">
        <v>30</v>
      </c>
      <c r="C60" s="5">
        <v>2</v>
      </c>
      <c r="D60" s="7">
        <v>35</v>
      </c>
      <c r="E60" s="7">
        <f t="shared" si="0"/>
        <v>70</v>
      </c>
    </row>
    <row r="61" spans="1:5" ht="12.75">
      <c r="A61" s="5" t="s">
        <v>396</v>
      </c>
      <c r="B61" s="6" t="s">
        <v>31</v>
      </c>
      <c r="C61" s="5">
        <v>1</v>
      </c>
      <c r="D61" s="7">
        <v>20</v>
      </c>
      <c r="E61" s="7">
        <f t="shared" si="0"/>
        <v>20</v>
      </c>
    </row>
    <row r="62" spans="1:5" ht="12.75">
      <c r="A62" s="19" t="s">
        <v>34</v>
      </c>
      <c r="B62" s="20"/>
      <c r="C62" s="19"/>
      <c r="D62" s="19"/>
      <c r="E62" s="21">
        <f>SUM(E48:E61)</f>
        <v>4664.1</v>
      </c>
    </row>
    <row r="63" spans="1:6" ht="12.75">
      <c r="A63" s="23"/>
      <c r="B63" s="24"/>
      <c r="C63" s="23"/>
      <c r="D63" s="23"/>
      <c r="E63" s="25"/>
      <c r="F63">
        <v>55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(E39+E45+E62)*10/100</f>
        <v>743.71</v>
      </c>
    </row>
    <row r="70" spans="1:5" ht="12.75">
      <c r="A70" s="5" t="s">
        <v>35</v>
      </c>
      <c r="B70" s="6"/>
      <c r="C70" s="5"/>
      <c r="D70" s="5"/>
      <c r="E70" s="7">
        <f>(E69)</f>
        <v>743.71</v>
      </c>
    </row>
    <row r="71" spans="1:5" ht="12.75">
      <c r="A71" s="1" t="s">
        <v>36</v>
      </c>
      <c r="B71" s="8"/>
      <c r="C71" s="1"/>
      <c r="D71" s="1"/>
      <c r="E71" s="9">
        <f>(E39+E45+E62+E70)</f>
        <v>8180.81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942.4293120000001</v>
      </c>
    </row>
    <row r="75" spans="1:5" ht="12.75">
      <c r="A75" s="1" t="s">
        <v>38</v>
      </c>
      <c r="B75" s="8"/>
      <c r="C75" s="1"/>
      <c r="D75" s="1"/>
      <c r="E75" s="9">
        <f>(E74)</f>
        <v>942.4293120000001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9123.239312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25000</v>
      </c>
    </row>
    <row r="81" spans="1:5" ht="12.75">
      <c r="A81" s="5" t="s">
        <v>52</v>
      </c>
      <c r="B81" s="6"/>
      <c r="C81" s="5"/>
      <c r="D81" s="5"/>
      <c r="E81" s="7">
        <v>0.63</v>
      </c>
    </row>
    <row r="82" spans="1:5" ht="12.75">
      <c r="A82" s="5" t="s">
        <v>51</v>
      </c>
      <c r="B82" s="6"/>
      <c r="C82" s="5"/>
      <c r="D82" s="5"/>
      <c r="E82" s="7">
        <f>(E80*E81)</f>
        <v>15750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1250</v>
      </c>
      <c r="D85" s="5"/>
      <c r="E85" s="7">
        <f>SUM(C85*E81)</f>
        <v>787.5</v>
      </c>
    </row>
    <row r="86" spans="1:5" ht="12.75">
      <c r="A86" s="5" t="s">
        <v>55</v>
      </c>
      <c r="B86" s="6" t="s">
        <v>30</v>
      </c>
      <c r="C86" s="5">
        <f>(E80)*95/100</f>
        <v>23750</v>
      </c>
      <c r="D86" s="5"/>
      <c r="E86" s="7">
        <f>(C86*E81)</f>
        <v>14962.5</v>
      </c>
    </row>
    <row r="87" spans="1:5" ht="12.75">
      <c r="A87" s="5" t="s">
        <v>56</v>
      </c>
      <c r="B87" s="6"/>
      <c r="C87" s="5"/>
      <c r="D87" s="5"/>
      <c r="E87" s="7">
        <f>(E86-E77)</f>
        <v>5839.260688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15750</v>
      </c>
    </row>
    <row r="91" spans="1:5" ht="12.75">
      <c r="A91" s="5" t="s">
        <v>58</v>
      </c>
      <c r="B91" s="6"/>
      <c r="C91" s="5"/>
      <c r="D91" s="5"/>
      <c r="E91" s="7">
        <f>(E77)</f>
        <v>9123.239312</v>
      </c>
    </row>
    <row r="92" spans="1:5" ht="12.75">
      <c r="A92" s="5" t="s">
        <v>59</v>
      </c>
      <c r="B92" s="6"/>
      <c r="C92" s="5"/>
      <c r="D92" s="5"/>
      <c r="E92" s="7">
        <f>(E90-E91)</f>
        <v>6626.760688</v>
      </c>
    </row>
    <row r="93" spans="1:5" ht="12.75">
      <c r="A93" s="5" t="s">
        <v>60</v>
      </c>
      <c r="B93" s="6"/>
      <c r="C93" s="5"/>
      <c r="D93" s="5"/>
      <c r="E93" s="7">
        <v>0.63</v>
      </c>
    </row>
    <row r="94" spans="1:5" ht="12.75">
      <c r="A94" s="5" t="s">
        <v>61</v>
      </c>
      <c r="B94" s="6"/>
      <c r="C94" s="5"/>
      <c r="D94" s="5"/>
      <c r="E94" s="7">
        <f>(E77/E80)</f>
        <v>0.36492957247999996</v>
      </c>
    </row>
    <row r="95" spans="1:5" ht="12.75">
      <c r="A95" s="5" t="s">
        <v>62</v>
      </c>
      <c r="B95" s="6"/>
      <c r="C95" s="5"/>
      <c r="D95" s="5"/>
      <c r="E95" s="7">
        <f>(E93-E94)</f>
        <v>0.26507042752000004</v>
      </c>
    </row>
    <row r="96" spans="1:5" ht="12.75">
      <c r="A96" s="5" t="s">
        <v>63</v>
      </c>
      <c r="B96" s="6"/>
      <c r="C96" s="5"/>
      <c r="D96" s="5"/>
      <c r="E96" s="7">
        <f>(E87)</f>
        <v>5839.260688</v>
      </c>
    </row>
    <row r="97" spans="1:5" ht="12.75">
      <c r="A97" s="5" t="s">
        <v>64</v>
      </c>
      <c r="B97" s="6"/>
      <c r="C97" s="5"/>
      <c r="D97" s="5"/>
      <c r="E97" s="12">
        <f>(E96/E91)*100</f>
        <v>64.00424770530233</v>
      </c>
    </row>
    <row r="98" spans="1:5" ht="12.75">
      <c r="A98" s="5"/>
      <c r="B98" s="6"/>
      <c r="C98" s="5"/>
      <c r="D98" s="5"/>
      <c r="E98" s="12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5" ht="12.75">
      <c r="A106" s="5" t="s">
        <v>446</v>
      </c>
      <c r="B106" s="6"/>
      <c r="C106" s="5"/>
      <c r="D106" s="5"/>
      <c r="E106" s="5"/>
    </row>
    <row r="107" spans="1:2" ht="12.75">
      <c r="A107" s="5" t="s">
        <v>489</v>
      </c>
      <c r="B107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5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8</v>
      </c>
    </row>
    <row r="2" spans="1:3" ht="12.75">
      <c r="A2" s="22" t="s">
        <v>472</v>
      </c>
      <c r="B2" s="3"/>
      <c r="C2" s="3"/>
    </row>
    <row r="4" spans="1:5" ht="15.75">
      <c r="A4" s="30" t="s">
        <v>181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182</v>
      </c>
      <c r="C6" s="1"/>
      <c r="D6" s="1"/>
      <c r="E6" s="1"/>
    </row>
    <row r="7" spans="1:5" ht="12.75">
      <c r="A7" s="1" t="s">
        <v>23</v>
      </c>
      <c r="B7" s="1" t="s">
        <v>421</v>
      </c>
      <c r="C7" s="1"/>
      <c r="D7" s="1"/>
      <c r="E7" s="1"/>
    </row>
    <row r="8" spans="1:5" ht="12.75">
      <c r="A8" s="1" t="s">
        <v>24</v>
      </c>
      <c r="B8" s="1" t="s">
        <v>91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183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167</v>
      </c>
      <c r="B19" s="6"/>
      <c r="C19" s="5"/>
      <c r="D19" s="5"/>
      <c r="E19" s="5"/>
    </row>
    <row r="20" spans="1:5" ht="12.75">
      <c r="A20" s="5" t="s">
        <v>168</v>
      </c>
      <c r="B20" s="6" t="s">
        <v>21</v>
      </c>
      <c r="C20" s="5">
        <v>2</v>
      </c>
      <c r="D20" s="7">
        <v>30</v>
      </c>
      <c r="E20" s="7">
        <f>(C20*D20)</f>
        <v>60</v>
      </c>
    </row>
    <row r="21" spans="1:5" ht="12.75">
      <c r="A21" s="5" t="s">
        <v>169</v>
      </c>
      <c r="B21" s="6" t="s">
        <v>21</v>
      </c>
      <c r="C21" s="5">
        <v>2</v>
      </c>
      <c r="D21" s="7">
        <v>30</v>
      </c>
      <c r="E21" s="7">
        <f>(C21*D21)</f>
        <v>60</v>
      </c>
    </row>
    <row r="22" spans="1:5" ht="12.75">
      <c r="A22" s="5" t="s">
        <v>170</v>
      </c>
      <c r="B22" s="6"/>
      <c r="C22" s="5"/>
      <c r="D22" s="5"/>
      <c r="E22" s="7"/>
    </row>
    <row r="23" spans="1:5" ht="12.75">
      <c r="A23" s="5" t="s">
        <v>184</v>
      </c>
      <c r="B23" s="6" t="s">
        <v>21</v>
      </c>
      <c r="C23" s="5">
        <v>3</v>
      </c>
      <c r="D23" s="7">
        <v>30</v>
      </c>
      <c r="E23" s="7">
        <f>(C23*D23)</f>
        <v>90</v>
      </c>
    </row>
    <row r="24" spans="1:5" ht="12.75">
      <c r="A24" s="5" t="s">
        <v>171</v>
      </c>
      <c r="B24" s="6" t="s">
        <v>21</v>
      </c>
      <c r="C24" s="5">
        <v>3</v>
      </c>
      <c r="D24" s="7">
        <v>30</v>
      </c>
      <c r="E24" s="7">
        <f>(C24*D24)</f>
        <v>90</v>
      </c>
    </row>
    <row r="25" spans="1:5" ht="12.75">
      <c r="A25" s="5" t="s">
        <v>172</v>
      </c>
      <c r="B25" s="6" t="s">
        <v>21</v>
      </c>
      <c r="C25" s="5">
        <v>20</v>
      </c>
      <c r="D25" s="7">
        <v>30</v>
      </c>
      <c r="E25" s="7">
        <f>(C25*D25)</f>
        <v>600</v>
      </c>
    </row>
    <row r="26" spans="1:5" ht="12.75">
      <c r="A26" s="5" t="s">
        <v>43</v>
      </c>
      <c r="B26" s="6"/>
      <c r="C26" s="5"/>
      <c r="D26" s="7"/>
      <c r="E26" s="7"/>
    </row>
    <row r="27" spans="1:5" ht="12.75">
      <c r="A27" s="5" t="s">
        <v>101</v>
      </c>
      <c r="B27" s="6" t="s">
        <v>21</v>
      </c>
      <c r="C27" s="5">
        <v>3</v>
      </c>
      <c r="D27" s="7">
        <v>30</v>
      </c>
      <c r="E27" s="7">
        <f>(C27*D27)</f>
        <v>90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174</v>
      </c>
      <c r="B29" s="6" t="s">
        <v>21</v>
      </c>
      <c r="C29" s="5">
        <v>2</v>
      </c>
      <c r="D29" s="7">
        <v>30</v>
      </c>
      <c r="E29" s="7">
        <f>(C29*D29)</f>
        <v>60</v>
      </c>
    </row>
    <row r="30" spans="1:5" ht="12.75">
      <c r="A30" s="5" t="s">
        <v>17</v>
      </c>
      <c r="B30" s="6" t="s">
        <v>21</v>
      </c>
      <c r="C30" s="5">
        <v>12</v>
      </c>
      <c r="D30" s="7">
        <v>30</v>
      </c>
      <c r="E30" s="7">
        <f>(C30*D30)</f>
        <v>360</v>
      </c>
    </row>
    <row r="31" spans="1:5" ht="12.75">
      <c r="A31" s="5" t="s">
        <v>185</v>
      </c>
      <c r="B31" s="6" t="s">
        <v>21</v>
      </c>
      <c r="C31" s="5">
        <v>10</v>
      </c>
      <c r="D31" s="7">
        <v>30</v>
      </c>
      <c r="E31" s="7">
        <f>(C31*D31)</f>
        <v>300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4</v>
      </c>
      <c r="D33" s="7">
        <v>30</v>
      </c>
      <c r="E33" s="7">
        <f>(C33*D33)</f>
        <v>120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186</v>
      </c>
      <c r="B35" s="6" t="s">
        <v>21</v>
      </c>
      <c r="C35" s="5">
        <v>20</v>
      </c>
      <c r="D35" s="7">
        <v>30</v>
      </c>
      <c r="E35" s="7">
        <f>(C35*D35)</f>
        <v>600</v>
      </c>
    </row>
    <row r="36" spans="1:5" ht="12.75">
      <c r="A36" s="5" t="s">
        <v>177</v>
      </c>
      <c r="B36" s="6" t="s">
        <v>21</v>
      </c>
      <c r="C36" s="5">
        <v>10</v>
      </c>
      <c r="D36" s="7">
        <v>30</v>
      </c>
      <c r="E36" s="7">
        <f>(C36*D36)</f>
        <v>300</v>
      </c>
    </row>
    <row r="37" spans="1:5" ht="12.75">
      <c r="A37" s="5" t="s">
        <v>187</v>
      </c>
      <c r="B37" s="6" t="s">
        <v>21</v>
      </c>
      <c r="C37" s="5">
        <v>4</v>
      </c>
      <c r="D37" s="7">
        <v>30</v>
      </c>
      <c r="E37" s="7">
        <f>(C37*D37)</f>
        <v>120</v>
      </c>
    </row>
    <row r="38" spans="1:5" ht="12.75">
      <c r="A38" s="5" t="s">
        <v>381</v>
      </c>
      <c r="B38" s="6" t="s">
        <v>21</v>
      </c>
      <c r="C38" s="5">
        <v>5</v>
      </c>
      <c r="D38" s="7">
        <v>30</v>
      </c>
      <c r="E38" s="7">
        <f>(C38*D38)</f>
        <v>150</v>
      </c>
    </row>
    <row r="39" spans="1:5" ht="12.75">
      <c r="A39" s="19" t="s">
        <v>33</v>
      </c>
      <c r="B39" s="20"/>
      <c r="C39" s="19">
        <f>SUM(C20:C38)</f>
        <v>100</v>
      </c>
      <c r="D39" s="19"/>
      <c r="E39" s="21">
        <f>SUM(E20:E38)</f>
        <v>3000</v>
      </c>
    </row>
    <row r="40" spans="1:5" ht="12.75">
      <c r="A40" s="5"/>
      <c r="B40" s="6"/>
      <c r="C40" s="5"/>
      <c r="D40" s="5"/>
      <c r="E40" s="5"/>
    </row>
    <row r="41" spans="1:5" ht="12.75">
      <c r="A41" s="5" t="s">
        <v>130</v>
      </c>
      <c r="B41" s="6"/>
      <c r="C41" s="5"/>
      <c r="D41" s="5"/>
      <c r="E41" s="5"/>
    </row>
    <row r="42" spans="1:5" ht="12.75">
      <c r="A42" s="5" t="s">
        <v>47</v>
      </c>
      <c r="B42" s="6" t="s">
        <v>131</v>
      </c>
      <c r="C42" s="5">
        <v>4</v>
      </c>
      <c r="D42" s="7">
        <v>76</v>
      </c>
      <c r="E42" s="7">
        <f>(C42*D42)</f>
        <v>304</v>
      </c>
    </row>
    <row r="43" spans="1:5" ht="12.75">
      <c r="A43" s="5" t="s">
        <v>132</v>
      </c>
      <c r="B43" s="6" t="s">
        <v>131</v>
      </c>
      <c r="C43" s="5">
        <v>2</v>
      </c>
      <c r="D43" s="7">
        <v>76</v>
      </c>
      <c r="E43" s="7">
        <f>(C43*D43)</f>
        <v>152</v>
      </c>
    </row>
    <row r="44" spans="1:5" ht="12.75">
      <c r="A44" s="5" t="s">
        <v>368</v>
      </c>
      <c r="B44" s="6" t="s">
        <v>131</v>
      </c>
      <c r="C44" s="5">
        <v>5</v>
      </c>
      <c r="D44" s="7">
        <v>76</v>
      </c>
      <c r="E44" s="7">
        <f>(C44*D44)</f>
        <v>380</v>
      </c>
    </row>
    <row r="45" spans="1:5" ht="12.75">
      <c r="A45" s="5" t="s">
        <v>369</v>
      </c>
      <c r="B45" s="6" t="s">
        <v>131</v>
      </c>
      <c r="C45" s="5">
        <v>10</v>
      </c>
      <c r="D45" s="7">
        <v>70</v>
      </c>
      <c r="E45" s="7">
        <f>(C45*D45)</f>
        <v>700</v>
      </c>
    </row>
    <row r="46" spans="1:5" ht="12.75">
      <c r="A46" s="19" t="s">
        <v>134</v>
      </c>
      <c r="B46" s="20"/>
      <c r="C46" s="19">
        <f>SUM(C42:C45)</f>
        <v>21</v>
      </c>
      <c r="D46" s="19"/>
      <c r="E46" s="21">
        <f>SUM(E42:E45)</f>
        <v>1536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50</v>
      </c>
      <c r="B48" s="6"/>
      <c r="C48" s="5"/>
      <c r="D48" s="5"/>
      <c r="E48" s="5"/>
    </row>
    <row r="49" spans="1:5" ht="12.75">
      <c r="A49" s="5" t="s">
        <v>179</v>
      </c>
      <c r="B49" s="6" t="s">
        <v>30</v>
      </c>
      <c r="C49" s="5">
        <v>70</v>
      </c>
      <c r="D49" s="7">
        <v>4</v>
      </c>
      <c r="E49" s="7">
        <f>(C49*D49)</f>
        <v>280</v>
      </c>
    </row>
    <row r="50" spans="1:5" ht="12.75">
      <c r="A50" s="5" t="s">
        <v>189</v>
      </c>
      <c r="B50" s="6"/>
      <c r="C50" s="5"/>
      <c r="D50" s="7"/>
      <c r="E50" s="7"/>
    </row>
    <row r="51" spans="1:5" ht="12.75">
      <c r="A51" s="5" t="s">
        <v>28</v>
      </c>
      <c r="B51" s="6" t="s">
        <v>30</v>
      </c>
      <c r="C51" s="5">
        <v>130</v>
      </c>
      <c r="D51" s="7">
        <v>1.64</v>
      </c>
      <c r="E51" s="7">
        <f>(C51*D51)</f>
        <v>213.2</v>
      </c>
    </row>
    <row r="52" spans="1:5" ht="12.75">
      <c r="A52" s="5" t="s">
        <v>374</v>
      </c>
      <c r="B52" s="6" t="s">
        <v>30</v>
      </c>
      <c r="C52" s="5">
        <v>175</v>
      </c>
      <c r="D52" s="7">
        <v>2.04</v>
      </c>
      <c r="E52" s="7">
        <f>(C52*D52)</f>
        <v>357</v>
      </c>
    </row>
    <row r="53" spans="1:5" ht="12.75">
      <c r="A53" s="5" t="s">
        <v>29</v>
      </c>
      <c r="B53" s="6" t="s">
        <v>30</v>
      </c>
      <c r="C53" s="5">
        <v>100</v>
      </c>
      <c r="D53" s="7">
        <v>1.96</v>
      </c>
      <c r="E53" s="7">
        <f>(C53*D53)</f>
        <v>196</v>
      </c>
    </row>
    <row r="54" spans="1:5" ht="12.75">
      <c r="A54" s="5" t="s">
        <v>136</v>
      </c>
      <c r="B54" s="11"/>
      <c r="C54" s="5"/>
      <c r="D54" s="7"/>
      <c r="E54" s="7"/>
    </row>
    <row r="55" spans="1:5" ht="12.75">
      <c r="A55" s="5" t="s">
        <v>445</v>
      </c>
      <c r="B55" s="6" t="s">
        <v>31</v>
      </c>
      <c r="C55" s="5">
        <v>3</v>
      </c>
      <c r="D55" s="7">
        <v>48</v>
      </c>
      <c r="E55" s="7">
        <f>(C55*D55)</f>
        <v>144</v>
      </c>
    </row>
    <row r="56" spans="1:5" ht="12.75">
      <c r="A56" s="5" t="s">
        <v>393</v>
      </c>
      <c r="B56" s="6" t="s">
        <v>31</v>
      </c>
      <c r="C56" s="5">
        <v>0.5</v>
      </c>
      <c r="D56" s="7">
        <v>105</v>
      </c>
      <c r="E56" s="7">
        <f>(C56*D56)</f>
        <v>52.5</v>
      </c>
    </row>
    <row r="57" spans="1:5" ht="12.75">
      <c r="A57" s="5" t="s">
        <v>400</v>
      </c>
      <c r="B57" s="6" t="s">
        <v>31</v>
      </c>
      <c r="C57" s="5">
        <v>3</v>
      </c>
      <c r="D57" s="7">
        <v>60</v>
      </c>
      <c r="E57" s="7">
        <f>(C57*D57)</f>
        <v>180</v>
      </c>
    </row>
    <row r="58" spans="1:5" ht="12.75">
      <c r="A58" s="5" t="s">
        <v>396</v>
      </c>
      <c r="B58" s="6" t="s">
        <v>31</v>
      </c>
      <c r="C58" s="5">
        <v>0.5</v>
      </c>
      <c r="D58" s="7">
        <v>20</v>
      </c>
      <c r="E58" s="7">
        <f>(C58*D58)</f>
        <v>10</v>
      </c>
    </row>
    <row r="59" spans="1:5" ht="12.75">
      <c r="A59" s="19" t="s">
        <v>34</v>
      </c>
      <c r="B59" s="20"/>
      <c r="C59" s="19"/>
      <c r="D59" s="19"/>
      <c r="E59" s="21">
        <f>SUM(E49:E58)</f>
        <v>1432.7</v>
      </c>
    </row>
    <row r="60" spans="1:5" ht="12.75">
      <c r="A60" s="23"/>
      <c r="B60" s="24"/>
      <c r="C60" s="23"/>
      <c r="D60" s="23"/>
      <c r="E60" s="25"/>
    </row>
    <row r="61" spans="1:5" ht="12.75">
      <c r="A61" s="23"/>
      <c r="B61" s="24"/>
      <c r="C61" s="23"/>
      <c r="D61" s="23"/>
      <c r="E61" s="25"/>
    </row>
    <row r="62" spans="1:5" ht="12.75">
      <c r="A62" s="23"/>
      <c r="B62" s="24"/>
      <c r="C62" s="23"/>
      <c r="D62" s="23"/>
      <c r="E62" s="25"/>
    </row>
    <row r="63" spans="1:6" ht="12.75">
      <c r="A63" s="23"/>
      <c r="B63" s="24"/>
      <c r="C63" s="23"/>
      <c r="D63" s="23"/>
      <c r="E63" s="25"/>
      <c r="F63">
        <v>9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7">
        <f>(E39+E46+E59)*10/100</f>
        <v>596.87</v>
      </c>
    </row>
    <row r="70" spans="1:5" ht="12.75">
      <c r="A70" s="19" t="s">
        <v>35</v>
      </c>
      <c r="B70" s="20"/>
      <c r="C70" s="19"/>
      <c r="D70" s="19"/>
      <c r="E70" s="21">
        <f>(E69)</f>
        <v>596.87</v>
      </c>
    </row>
    <row r="71" spans="1:5" ht="12.75">
      <c r="A71" s="1" t="s">
        <v>36</v>
      </c>
      <c r="B71" s="8"/>
      <c r="C71" s="1"/>
      <c r="D71" s="1"/>
      <c r="E71" s="9">
        <f>(E39+E46+E59+E70)</f>
        <v>6565.57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(E71)*1.92*6/100</f>
        <v>756.353664</v>
      </c>
    </row>
    <row r="75" spans="1:5" ht="12.75">
      <c r="A75" s="1" t="s">
        <v>38</v>
      </c>
      <c r="B75" s="8"/>
      <c r="C75" s="1"/>
      <c r="D75" s="1"/>
      <c r="E75" s="9">
        <f>(E74)</f>
        <v>756.353664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7321.923664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8000</v>
      </c>
    </row>
    <row r="81" spans="1:5" ht="12.75">
      <c r="A81" s="5" t="s">
        <v>52</v>
      </c>
      <c r="B81" s="6"/>
      <c r="C81" s="5"/>
      <c r="D81" s="5"/>
      <c r="E81" s="7">
        <v>0.94</v>
      </c>
    </row>
    <row r="82" spans="1:5" ht="12.75">
      <c r="A82" s="5" t="s">
        <v>51</v>
      </c>
      <c r="B82" s="6"/>
      <c r="C82" s="5"/>
      <c r="D82" s="5"/>
      <c r="E82" s="7">
        <f>(E80*E81)</f>
        <v>7520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SUM(E80)*5/100</f>
        <v>400</v>
      </c>
      <c r="D85" s="5"/>
      <c r="E85" s="7">
        <f>SUM(C85*E81)</f>
        <v>376</v>
      </c>
    </row>
    <row r="86" spans="1:5" ht="12.75">
      <c r="A86" s="5" t="s">
        <v>55</v>
      </c>
      <c r="B86" s="6" t="s">
        <v>30</v>
      </c>
      <c r="C86" s="5">
        <f>SUM(E80)*95/100</f>
        <v>7600</v>
      </c>
      <c r="D86" s="5"/>
      <c r="E86" s="7">
        <f>SUM(C86*E81)</f>
        <v>7144</v>
      </c>
    </row>
    <row r="87" spans="1:5" ht="12.75">
      <c r="A87" s="5" t="s">
        <v>56</v>
      </c>
      <c r="B87" s="6"/>
      <c r="C87" s="5"/>
      <c r="D87" s="5"/>
      <c r="E87" s="7">
        <f>(E86-E77)</f>
        <v>-177.92366399999992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7520</v>
      </c>
    </row>
    <row r="91" spans="1:5" ht="12.75">
      <c r="A91" s="5" t="s">
        <v>58</v>
      </c>
      <c r="B91" s="6"/>
      <c r="C91" s="5"/>
      <c r="D91" s="5"/>
      <c r="E91" s="7">
        <f>(E77)</f>
        <v>7321.923664</v>
      </c>
    </row>
    <row r="92" spans="1:5" ht="12.75">
      <c r="A92" s="5" t="s">
        <v>59</v>
      </c>
      <c r="B92" s="6"/>
      <c r="C92" s="5"/>
      <c r="D92" s="5"/>
      <c r="E92" s="7">
        <f>(E90-E91)</f>
        <v>198.07633600000008</v>
      </c>
    </row>
    <row r="93" spans="1:5" ht="12.75">
      <c r="A93" s="5" t="s">
        <v>60</v>
      </c>
      <c r="B93" s="6"/>
      <c r="C93" s="5"/>
      <c r="D93" s="5"/>
      <c r="E93" s="7">
        <v>0.94</v>
      </c>
    </row>
    <row r="94" spans="1:5" ht="12.75">
      <c r="A94" s="5" t="s">
        <v>61</v>
      </c>
      <c r="B94" s="6"/>
      <c r="C94" s="5"/>
      <c r="D94" s="5"/>
      <c r="E94" s="7">
        <f>(E77/E80)</f>
        <v>0.915240458</v>
      </c>
    </row>
    <row r="95" spans="1:5" ht="12.75">
      <c r="A95" s="5" t="s">
        <v>62</v>
      </c>
      <c r="B95" s="6"/>
      <c r="C95" s="5"/>
      <c r="D95" s="5"/>
      <c r="E95" s="7">
        <f>(E93-E94)</f>
        <v>0.024759541999999968</v>
      </c>
    </row>
    <row r="96" spans="1:5" ht="12.75">
      <c r="A96" s="5" t="s">
        <v>63</v>
      </c>
      <c r="B96" s="6"/>
      <c r="C96" s="5"/>
      <c r="D96" s="5"/>
      <c r="E96" s="7">
        <f>(E87)</f>
        <v>-177.92366399999992</v>
      </c>
    </row>
    <row r="97" spans="1:5" ht="12.75">
      <c r="A97" s="5" t="s">
        <v>64</v>
      </c>
      <c r="B97" s="6"/>
      <c r="C97" s="5"/>
      <c r="D97" s="5"/>
      <c r="E97" s="12">
        <f>(E96/E91)*100</f>
        <v>-2.4300125508656207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442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10</v>
      </c>
    </row>
    <row r="2" spans="1:3" ht="12.75">
      <c r="A2" s="22" t="s">
        <v>472</v>
      </c>
      <c r="B2" s="3"/>
      <c r="C2" s="3"/>
    </row>
    <row r="4" spans="1:5" ht="15.75">
      <c r="A4" s="30" t="s">
        <v>190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191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25</v>
      </c>
      <c r="B10" s="1" t="s">
        <v>125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3</v>
      </c>
      <c r="D20" s="7">
        <v>25</v>
      </c>
      <c r="E20" s="7">
        <f>(C20*D20)</f>
        <v>75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42</v>
      </c>
      <c r="B22" s="6"/>
      <c r="C22" s="5"/>
      <c r="D22" s="5"/>
      <c r="E22" s="7"/>
    </row>
    <row r="23" spans="1:5" ht="12.75">
      <c r="A23" s="5" t="s">
        <v>192</v>
      </c>
      <c r="B23" s="6" t="s">
        <v>21</v>
      </c>
      <c r="C23" s="5">
        <v>8</v>
      </c>
      <c r="D23" s="7">
        <v>25</v>
      </c>
      <c r="E23" s="7">
        <f>(C23*D23)</f>
        <v>200</v>
      </c>
    </row>
    <row r="24" spans="1:5" ht="12.75">
      <c r="A24" s="5" t="s">
        <v>43</v>
      </c>
      <c r="B24" s="6"/>
      <c r="C24" s="5"/>
      <c r="D24" s="7"/>
      <c r="E24" s="7"/>
    </row>
    <row r="25" spans="1:5" ht="12.75">
      <c r="A25" s="5" t="s">
        <v>230</v>
      </c>
      <c r="B25" s="6" t="s">
        <v>21</v>
      </c>
      <c r="C25" s="5">
        <v>4</v>
      </c>
      <c r="D25" s="7">
        <v>25</v>
      </c>
      <c r="E25" s="7">
        <f>(C25*D25)</f>
        <v>100</v>
      </c>
    </row>
    <row r="26" spans="1:5" ht="12.75">
      <c r="A26" s="5" t="s">
        <v>173</v>
      </c>
      <c r="B26" s="6" t="s">
        <v>21</v>
      </c>
      <c r="C26" s="5">
        <v>8</v>
      </c>
      <c r="D26" s="7">
        <v>25</v>
      </c>
      <c r="E26" s="7">
        <f>(C26*D26)</f>
        <v>200</v>
      </c>
    </row>
    <row r="27" spans="1:5" ht="12.75">
      <c r="A27" s="5" t="s">
        <v>44</v>
      </c>
      <c r="B27" s="6"/>
      <c r="C27" s="5"/>
      <c r="D27" s="7"/>
      <c r="E27" s="7"/>
    </row>
    <row r="28" spans="1:5" ht="12.75">
      <c r="A28" s="5" t="s">
        <v>15</v>
      </c>
      <c r="B28" s="6" t="s">
        <v>21</v>
      </c>
      <c r="C28" s="5">
        <v>20</v>
      </c>
      <c r="D28" s="7">
        <v>25</v>
      </c>
      <c r="E28" s="7">
        <f>(C28*D28)</f>
        <v>500</v>
      </c>
    </row>
    <row r="29" spans="1:5" ht="12.75">
      <c r="A29" s="5" t="s">
        <v>476</v>
      </c>
      <c r="B29" s="6" t="s">
        <v>21</v>
      </c>
      <c r="C29" s="5">
        <v>25</v>
      </c>
      <c r="D29" s="7">
        <v>25</v>
      </c>
      <c r="E29" s="7">
        <f>(C29*D29)</f>
        <v>625</v>
      </c>
    </row>
    <row r="30" spans="1:5" ht="12.75">
      <c r="A30" s="5" t="s">
        <v>17</v>
      </c>
      <c r="B30" s="6" t="s">
        <v>21</v>
      </c>
      <c r="C30" s="5">
        <v>8</v>
      </c>
      <c r="D30" s="7">
        <v>25</v>
      </c>
      <c r="E30" s="7">
        <f>(C30*D30)</f>
        <v>200</v>
      </c>
    </row>
    <row r="31" spans="1:5" ht="12.75">
      <c r="A31" s="5" t="s">
        <v>45</v>
      </c>
      <c r="B31" s="6"/>
      <c r="C31" s="5"/>
      <c r="D31" s="7"/>
      <c r="E31" s="7"/>
    </row>
    <row r="32" spans="1:5" ht="12.75">
      <c r="A32" s="5" t="s">
        <v>18</v>
      </c>
      <c r="B32" s="6" t="s">
        <v>21</v>
      </c>
      <c r="C32" s="5">
        <v>4</v>
      </c>
      <c r="D32" s="7">
        <v>25</v>
      </c>
      <c r="E32" s="7">
        <f>(C32*D32)</f>
        <v>100</v>
      </c>
    </row>
    <row r="33" spans="1:5" ht="12.75">
      <c r="A33" s="5" t="s">
        <v>46</v>
      </c>
      <c r="B33" s="6"/>
      <c r="C33" s="5"/>
      <c r="D33" s="7"/>
      <c r="E33" s="7"/>
    </row>
    <row r="34" spans="1:5" ht="12.75">
      <c r="A34" s="5" t="s">
        <v>117</v>
      </c>
      <c r="B34" s="6" t="s">
        <v>21</v>
      </c>
      <c r="C34" s="5">
        <v>20</v>
      </c>
      <c r="D34" s="7">
        <v>25</v>
      </c>
      <c r="E34" s="7">
        <f>(C34*D34)</f>
        <v>500</v>
      </c>
    </row>
    <row r="35" spans="1:5" ht="12.75">
      <c r="A35" s="5" t="s">
        <v>382</v>
      </c>
      <c r="B35" s="6" t="s">
        <v>21</v>
      </c>
      <c r="C35" s="5">
        <v>2</v>
      </c>
      <c r="D35" s="7">
        <v>25</v>
      </c>
      <c r="E35" s="7">
        <f>(C35*D35)</f>
        <v>50</v>
      </c>
    </row>
    <row r="36" spans="1:5" ht="12.75">
      <c r="A36" s="5" t="s">
        <v>177</v>
      </c>
      <c r="B36" s="6" t="s">
        <v>21</v>
      </c>
      <c r="C36" s="5">
        <v>2</v>
      </c>
      <c r="D36" s="7">
        <v>25</v>
      </c>
      <c r="E36" s="7">
        <f>(C36*D36)</f>
        <v>50</v>
      </c>
    </row>
    <row r="37" spans="1:5" ht="12.75">
      <c r="A37" s="19" t="s">
        <v>33</v>
      </c>
      <c r="B37" s="20"/>
      <c r="C37" s="19">
        <f>SUM(C20:C36)</f>
        <v>105</v>
      </c>
      <c r="D37" s="19"/>
      <c r="E37" s="21">
        <f>SUM(E20:E36)</f>
        <v>2625</v>
      </c>
    </row>
    <row r="38" spans="1:5" ht="12.75">
      <c r="A38" s="5"/>
      <c r="B38" s="6"/>
      <c r="C38" s="5"/>
      <c r="D38" s="5"/>
      <c r="E38" s="5"/>
    </row>
    <row r="39" spans="1:5" ht="12.75">
      <c r="A39" s="5" t="s">
        <v>73</v>
      </c>
      <c r="B39" s="6"/>
      <c r="C39" s="5"/>
      <c r="D39" s="5"/>
      <c r="E39" s="5"/>
    </row>
    <row r="40" spans="1:5" ht="12.75">
      <c r="A40" s="5" t="s">
        <v>47</v>
      </c>
      <c r="B40" s="6" t="s">
        <v>71</v>
      </c>
      <c r="C40" s="5">
        <v>6</v>
      </c>
      <c r="D40" s="7">
        <v>54</v>
      </c>
      <c r="E40" s="7">
        <f>(C40*D40)</f>
        <v>324</v>
      </c>
    </row>
    <row r="41" spans="1:5" ht="12.75">
      <c r="A41" s="5" t="s">
        <v>48</v>
      </c>
      <c r="B41" s="6" t="s">
        <v>71</v>
      </c>
      <c r="C41" s="5">
        <v>4</v>
      </c>
      <c r="D41" s="7">
        <v>54</v>
      </c>
      <c r="E41" s="7">
        <f>(C41*D41)</f>
        <v>216</v>
      </c>
    </row>
    <row r="42" spans="1:5" ht="12.75">
      <c r="A42" s="5" t="s">
        <v>49</v>
      </c>
      <c r="B42" s="6" t="s">
        <v>71</v>
      </c>
      <c r="C42" s="5">
        <v>2</v>
      </c>
      <c r="D42" s="7">
        <v>54</v>
      </c>
      <c r="E42" s="7">
        <f>(C42*D42)</f>
        <v>108</v>
      </c>
    </row>
    <row r="43" spans="1:5" ht="12.75">
      <c r="A43" s="5" t="s">
        <v>70</v>
      </c>
      <c r="B43" s="6" t="s">
        <v>71</v>
      </c>
      <c r="C43" s="5">
        <v>4</v>
      </c>
      <c r="D43" s="7">
        <v>54</v>
      </c>
      <c r="E43" s="7">
        <f>(C43*D43)</f>
        <v>216</v>
      </c>
    </row>
    <row r="44" spans="1:5" ht="12.75">
      <c r="A44" s="19" t="s">
        <v>193</v>
      </c>
      <c r="B44" s="20"/>
      <c r="C44" s="19">
        <f>SUM(C40:C43)</f>
        <v>16</v>
      </c>
      <c r="D44" s="19"/>
      <c r="E44" s="21">
        <f>SUM(E40:E43)</f>
        <v>864</v>
      </c>
    </row>
    <row r="45" spans="1:5" ht="12.75">
      <c r="A45" s="5"/>
      <c r="B45" s="6"/>
      <c r="C45" s="5"/>
      <c r="D45" s="5"/>
      <c r="E45" s="5"/>
    </row>
    <row r="46" spans="1:5" ht="12.75">
      <c r="A46" s="5" t="s">
        <v>50</v>
      </c>
      <c r="B46" s="6"/>
      <c r="C46" s="5"/>
      <c r="D46" s="5"/>
      <c r="E46" s="5"/>
    </row>
    <row r="47" spans="1:5" ht="12.75">
      <c r="A47" s="5" t="s">
        <v>66</v>
      </c>
      <c r="B47" s="6" t="s">
        <v>30</v>
      </c>
      <c r="C47" s="5">
        <v>80</v>
      </c>
      <c r="D47" s="7">
        <v>15</v>
      </c>
      <c r="E47" s="7">
        <f>(C47*D47)</f>
        <v>1200</v>
      </c>
    </row>
    <row r="48" spans="1:5" ht="12.75">
      <c r="A48" s="5" t="s">
        <v>388</v>
      </c>
      <c r="B48" s="6"/>
      <c r="C48" s="5"/>
      <c r="D48" s="7"/>
      <c r="E48" s="7"/>
    </row>
    <row r="49" spans="1:5" ht="12.75">
      <c r="A49" s="5" t="s">
        <v>452</v>
      </c>
      <c r="B49" s="6" t="s">
        <v>30</v>
      </c>
      <c r="C49" s="5">
        <v>160</v>
      </c>
      <c r="D49" s="7">
        <v>1.8</v>
      </c>
      <c r="E49" s="7">
        <f>(C49*D49)</f>
        <v>288</v>
      </c>
    </row>
    <row r="50" spans="1:5" ht="12.75">
      <c r="A50" s="5" t="s">
        <v>374</v>
      </c>
      <c r="B50" s="6" t="s">
        <v>30</v>
      </c>
      <c r="C50" s="5">
        <v>90</v>
      </c>
      <c r="D50" s="7">
        <v>2.04</v>
      </c>
      <c r="E50" s="7">
        <f>(C50*D50)</f>
        <v>183.6</v>
      </c>
    </row>
    <row r="51" spans="1:5" ht="12.75">
      <c r="A51" s="5" t="s">
        <v>29</v>
      </c>
      <c r="B51" s="6" t="s">
        <v>30</v>
      </c>
      <c r="C51" s="5">
        <v>50</v>
      </c>
      <c r="D51" s="7">
        <v>1.96</v>
      </c>
      <c r="E51" s="7">
        <f>(C51*D51)</f>
        <v>98</v>
      </c>
    </row>
    <row r="52" spans="1:5" ht="12.75">
      <c r="A52" s="5" t="s">
        <v>439</v>
      </c>
      <c r="B52" s="6" t="s">
        <v>30</v>
      </c>
      <c r="C52" s="5">
        <v>6000</v>
      </c>
      <c r="D52" s="7">
        <v>0.5</v>
      </c>
      <c r="E52" s="7">
        <f>(C52*D52)</f>
        <v>3000</v>
      </c>
    </row>
    <row r="53" spans="1:5" ht="12.75">
      <c r="A53" s="5" t="s">
        <v>39</v>
      </c>
      <c r="B53" s="11"/>
      <c r="C53" s="5"/>
      <c r="D53" s="7"/>
      <c r="E53" s="7"/>
    </row>
    <row r="54" spans="1:5" ht="12.75">
      <c r="A54" s="5" t="s">
        <v>401</v>
      </c>
      <c r="B54" s="6" t="s">
        <v>30</v>
      </c>
      <c r="C54" s="5">
        <v>0.12</v>
      </c>
      <c r="D54" s="7">
        <v>140</v>
      </c>
      <c r="E54" s="7">
        <f>(C54*D54)</f>
        <v>16.8</v>
      </c>
    </row>
    <row r="55" spans="1:5" ht="12.75">
      <c r="A55" s="5" t="s">
        <v>478</v>
      </c>
      <c r="B55" s="6" t="s">
        <v>31</v>
      </c>
      <c r="C55" s="5">
        <v>1</v>
      </c>
      <c r="D55" s="7">
        <v>80</v>
      </c>
      <c r="E55" s="7">
        <f>(C55*D55)</f>
        <v>80</v>
      </c>
    </row>
    <row r="56" spans="1:5" ht="12.75">
      <c r="A56" s="5" t="s">
        <v>137</v>
      </c>
      <c r="B56" s="6" t="s">
        <v>30</v>
      </c>
      <c r="C56" s="5">
        <v>2</v>
      </c>
      <c r="D56" s="7">
        <v>35</v>
      </c>
      <c r="E56" s="7">
        <f>(C56*D56)</f>
        <v>70</v>
      </c>
    </row>
    <row r="57" spans="1:5" ht="12.75">
      <c r="A57" s="5" t="s">
        <v>396</v>
      </c>
      <c r="B57" s="6" t="s">
        <v>31</v>
      </c>
      <c r="C57" s="5">
        <v>0.5</v>
      </c>
      <c r="D57" s="7">
        <v>20</v>
      </c>
      <c r="E57" s="7">
        <f>(C57*D57)</f>
        <v>10</v>
      </c>
    </row>
    <row r="58" spans="1:5" ht="12.75">
      <c r="A58" s="19" t="s">
        <v>34</v>
      </c>
      <c r="B58" s="20"/>
      <c r="C58" s="19"/>
      <c r="D58" s="19"/>
      <c r="E58" s="21">
        <f>SUM(E47:E57)</f>
        <v>4946.400000000001</v>
      </c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11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32</v>
      </c>
      <c r="B68" s="6"/>
      <c r="C68" s="5"/>
      <c r="D68" s="5"/>
      <c r="E68" s="5"/>
    </row>
    <row r="69" spans="1:5" ht="12.75">
      <c r="A69" s="5" t="s">
        <v>77</v>
      </c>
      <c r="B69" s="6"/>
      <c r="C69" s="5"/>
      <c r="D69" s="5"/>
      <c r="E69" s="5">
        <f>(E37+E44+E58)*10/100</f>
        <v>843.5400000000002</v>
      </c>
    </row>
    <row r="70" spans="1:5" ht="12.75">
      <c r="A70" s="19" t="s">
        <v>35</v>
      </c>
      <c r="B70" s="20"/>
      <c r="C70" s="19"/>
      <c r="D70" s="19"/>
      <c r="E70" s="19">
        <f>(E69)</f>
        <v>843.5400000000002</v>
      </c>
    </row>
    <row r="71" spans="1:5" ht="12.75">
      <c r="A71" s="1" t="s">
        <v>36</v>
      </c>
      <c r="B71" s="8"/>
      <c r="C71" s="1"/>
      <c r="D71" s="1"/>
      <c r="E71" s="9">
        <f>(E37+E44+E58+E70)</f>
        <v>9278.940000000002</v>
      </c>
    </row>
    <row r="72" spans="1:5" ht="12.75">
      <c r="A72" s="5"/>
      <c r="B72" s="6"/>
      <c r="C72" s="5"/>
      <c r="D72" s="5"/>
      <c r="E72" s="5"/>
    </row>
    <row r="73" spans="1:5" ht="12.75">
      <c r="A73" s="5" t="s">
        <v>37</v>
      </c>
      <c r="B73" s="6"/>
      <c r="C73" s="5"/>
      <c r="D73" s="5"/>
      <c r="E73" s="5"/>
    </row>
    <row r="74" spans="1:5" ht="12.75">
      <c r="A74" s="5" t="s">
        <v>486</v>
      </c>
      <c r="B74" s="6"/>
      <c r="C74" s="5"/>
      <c r="D74" s="5"/>
      <c r="E74" s="7">
        <f>(E71)*1.92*5/100</f>
        <v>890.7782400000002</v>
      </c>
    </row>
    <row r="75" spans="1:5" ht="12.75">
      <c r="A75" s="1" t="s">
        <v>38</v>
      </c>
      <c r="B75" s="8"/>
      <c r="C75" s="1"/>
      <c r="D75" s="1"/>
      <c r="E75" s="9">
        <f>(E74)</f>
        <v>890.7782400000002</v>
      </c>
    </row>
    <row r="76" spans="1:5" ht="12.75">
      <c r="A76" s="5"/>
      <c r="B76" s="6"/>
      <c r="C76" s="5"/>
      <c r="D76" s="5"/>
      <c r="E76" s="5"/>
    </row>
    <row r="77" spans="1:5" ht="15.75">
      <c r="A77" s="2" t="s">
        <v>82</v>
      </c>
      <c r="B77" s="10"/>
      <c r="C77" s="2"/>
      <c r="D77" s="2"/>
      <c r="E77" s="13">
        <f>(E71+E75)</f>
        <v>10169.718240000002</v>
      </c>
    </row>
    <row r="78" spans="1:5" ht="12.75">
      <c r="A78" s="5"/>
      <c r="B78" s="6"/>
      <c r="C78" s="5"/>
      <c r="D78" s="5"/>
      <c r="E78" s="5"/>
    </row>
    <row r="79" spans="1:5" ht="12.75">
      <c r="A79" s="5" t="s">
        <v>84</v>
      </c>
      <c r="B79" s="6"/>
      <c r="C79" s="5"/>
      <c r="D79" s="5"/>
      <c r="E79" s="5"/>
    </row>
    <row r="80" spans="1:5" ht="12.75">
      <c r="A80" s="5" t="s">
        <v>53</v>
      </c>
      <c r="B80" s="6"/>
      <c r="C80" s="5"/>
      <c r="D80" s="5"/>
      <c r="E80" s="5">
        <v>8000</v>
      </c>
    </row>
    <row r="81" spans="1:5" ht="12.75">
      <c r="A81" s="5" t="s">
        <v>52</v>
      </c>
      <c r="B81" s="6"/>
      <c r="C81" s="5"/>
      <c r="D81" s="5"/>
      <c r="E81" s="7">
        <v>0.63</v>
      </c>
    </row>
    <row r="82" spans="1:5" ht="12.75">
      <c r="A82" s="5" t="s">
        <v>51</v>
      </c>
      <c r="B82" s="6"/>
      <c r="C82" s="5"/>
      <c r="D82" s="5"/>
      <c r="E82" s="7">
        <f>(E80*E81)</f>
        <v>5040</v>
      </c>
    </row>
    <row r="83" spans="1:5" ht="12.75">
      <c r="A83" s="5"/>
      <c r="B83" s="6"/>
      <c r="C83" s="5"/>
      <c r="D83" s="5"/>
      <c r="E83" s="7"/>
    </row>
    <row r="84" spans="1:5" ht="12.75">
      <c r="A84" s="5" t="s">
        <v>85</v>
      </c>
      <c r="B84" s="6"/>
      <c r="C84" s="5"/>
      <c r="D84" s="5"/>
      <c r="E84" s="7"/>
    </row>
    <row r="85" spans="1:5" ht="12.75">
      <c r="A85" s="5" t="s">
        <v>54</v>
      </c>
      <c r="B85" s="6" t="s">
        <v>30</v>
      </c>
      <c r="C85" s="5">
        <f>(E80)*5/100</f>
        <v>400</v>
      </c>
      <c r="D85" s="5"/>
      <c r="E85" s="7">
        <f>SUM(C85*E81)</f>
        <v>252</v>
      </c>
    </row>
    <row r="86" spans="1:5" ht="12.75">
      <c r="A86" s="5" t="s">
        <v>55</v>
      </c>
      <c r="B86" s="6" t="s">
        <v>30</v>
      </c>
      <c r="C86" s="5">
        <f>SUM(E80)*95/100</f>
        <v>7600</v>
      </c>
      <c r="D86" s="5"/>
      <c r="E86" s="7">
        <f>SUM(C86*E81)</f>
        <v>4788</v>
      </c>
    </row>
    <row r="87" spans="1:5" ht="12.75">
      <c r="A87" s="5" t="s">
        <v>56</v>
      </c>
      <c r="B87" s="6"/>
      <c r="C87" s="5"/>
      <c r="D87" s="5"/>
      <c r="E87" s="7">
        <f>(E86-E77)</f>
        <v>-5381.718240000002</v>
      </c>
    </row>
    <row r="88" spans="1:5" ht="12.75">
      <c r="A88" s="5"/>
      <c r="B88" s="6"/>
      <c r="C88" s="5"/>
      <c r="D88" s="5"/>
      <c r="E88" s="7"/>
    </row>
    <row r="89" spans="1:5" ht="12.75">
      <c r="A89" s="5" t="s">
        <v>86</v>
      </c>
      <c r="B89" s="6"/>
      <c r="C89" s="5"/>
      <c r="D89" s="5"/>
      <c r="E89" s="7"/>
    </row>
    <row r="90" spans="1:5" ht="12.75">
      <c r="A90" s="5" t="s">
        <v>57</v>
      </c>
      <c r="B90" s="6"/>
      <c r="C90" s="5"/>
      <c r="D90" s="5"/>
      <c r="E90" s="7">
        <f>(E82)</f>
        <v>5040</v>
      </c>
    </row>
    <row r="91" spans="1:5" ht="12.75">
      <c r="A91" s="5" t="s">
        <v>58</v>
      </c>
      <c r="B91" s="6"/>
      <c r="C91" s="5"/>
      <c r="D91" s="5"/>
      <c r="E91" s="7">
        <f>(E77)</f>
        <v>10169.718240000002</v>
      </c>
    </row>
    <row r="92" spans="1:5" ht="12.75">
      <c r="A92" s="5" t="s">
        <v>59</v>
      </c>
      <c r="B92" s="6"/>
      <c r="C92" s="5"/>
      <c r="D92" s="5"/>
      <c r="E92" s="7">
        <f>(E90-E91)</f>
        <v>-5129.718240000002</v>
      </c>
    </row>
    <row r="93" spans="1:5" ht="12.75">
      <c r="A93" s="5" t="s">
        <v>60</v>
      </c>
      <c r="B93" s="6"/>
      <c r="C93" s="5"/>
      <c r="D93" s="5"/>
      <c r="E93" s="7">
        <v>0.63</v>
      </c>
    </row>
    <row r="94" spans="1:5" ht="12.75">
      <c r="A94" s="5" t="s">
        <v>61</v>
      </c>
      <c r="B94" s="6"/>
      <c r="C94" s="5"/>
      <c r="D94" s="5"/>
      <c r="E94" s="7">
        <f>(E77/E80)</f>
        <v>1.2712147800000002</v>
      </c>
    </row>
    <row r="95" spans="1:5" ht="12.75">
      <c r="A95" s="5" t="s">
        <v>62</v>
      </c>
      <c r="B95" s="6"/>
      <c r="C95" s="5"/>
      <c r="D95" s="5"/>
      <c r="E95" s="7">
        <f>(E93-E94)</f>
        <v>-0.6412147800000002</v>
      </c>
    </row>
    <row r="96" spans="1:5" ht="12.75">
      <c r="A96" s="5" t="s">
        <v>63</v>
      </c>
      <c r="B96" s="6"/>
      <c r="C96" s="5"/>
      <c r="D96" s="5"/>
      <c r="E96" s="7">
        <f>(E87)</f>
        <v>-5381.718240000002</v>
      </c>
    </row>
    <row r="97" spans="1:5" ht="12.75">
      <c r="A97" s="5" t="s">
        <v>64</v>
      </c>
      <c r="B97" s="6"/>
      <c r="C97" s="5"/>
      <c r="D97" s="5"/>
      <c r="E97" s="12">
        <f>(E96/E91)*100</f>
        <v>-52.919049603875756</v>
      </c>
    </row>
    <row r="98" spans="1:5" ht="12.75">
      <c r="A98" s="5"/>
      <c r="B98" s="6"/>
      <c r="C98" s="5"/>
      <c r="D98" s="5"/>
      <c r="E98" s="5"/>
    </row>
    <row r="99" spans="1:5" ht="12.75">
      <c r="A99" s="5" t="s">
        <v>499</v>
      </c>
      <c r="B99" s="6"/>
      <c r="C99" s="5"/>
      <c r="D99" s="5"/>
      <c r="E99" s="5"/>
    </row>
    <row r="100" spans="1:5" ht="12.75">
      <c r="A100" s="5" t="s">
        <v>498</v>
      </c>
      <c r="B100" s="6"/>
      <c r="C100" s="5"/>
      <c r="D100" s="5"/>
      <c r="E100" s="5"/>
    </row>
    <row r="101" spans="1:5" ht="12.75">
      <c r="A101" s="5" t="s">
        <v>473</v>
      </c>
      <c r="B101" s="6"/>
      <c r="C101" s="5"/>
      <c r="D101" s="5"/>
      <c r="E101" s="5"/>
    </row>
    <row r="102" spans="1:5" ht="12.75">
      <c r="A102" s="5" t="s">
        <v>65</v>
      </c>
      <c r="B102" s="6"/>
      <c r="C102" s="5"/>
      <c r="D102" s="5"/>
      <c r="E102" s="5"/>
    </row>
    <row r="103" spans="1:5" ht="12.75">
      <c r="A103" s="5"/>
      <c r="B103" s="6"/>
      <c r="C103" s="5"/>
      <c r="D103" s="5"/>
      <c r="E103" s="5"/>
    </row>
    <row r="104" spans="1:5" ht="12.75">
      <c r="A104" s="5" t="s">
        <v>449</v>
      </c>
      <c r="B104" s="6"/>
      <c r="C104" s="5"/>
      <c r="D104" s="5"/>
      <c r="E104" s="5"/>
    </row>
    <row r="105" spans="1:5" ht="12.75">
      <c r="A105" s="5" t="s">
        <v>443</v>
      </c>
      <c r="B105" s="6"/>
      <c r="C105" s="5"/>
      <c r="D105" s="5"/>
      <c r="E105" s="5"/>
    </row>
    <row r="106" spans="1:2" ht="12.75">
      <c r="A106" s="5" t="s">
        <v>446</v>
      </c>
      <c r="B106" s="4"/>
    </row>
    <row r="107" spans="1:2" ht="12.75">
      <c r="A107" s="5" t="s">
        <v>487</v>
      </c>
      <c r="B107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22"/>
      <c r="F1">
        <v>12</v>
      </c>
    </row>
    <row r="2" spans="1:3" ht="12.75">
      <c r="A2" s="22" t="s">
        <v>471</v>
      </c>
      <c r="B2" s="3"/>
      <c r="C2" s="3"/>
    </row>
    <row r="4" spans="1:5" ht="15.75">
      <c r="A4" s="30" t="s">
        <v>371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373</v>
      </c>
      <c r="C6" s="1"/>
      <c r="D6" s="1"/>
      <c r="E6" s="1"/>
    </row>
    <row r="7" spans="1:5" ht="12.75">
      <c r="A7" s="1" t="s">
        <v>23</v>
      </c>
      <c r="B7" s="1" t="s">
        <v>123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67</v>
      </c>
      <c r="C9" s="1"/>
      <c r="D9" s="1"/>
      <c r="E9" s="1"/>
    </row>
    <row r="10" spans="1:5" ht="12.75">
      <c r="A10" s="1" t="s">
        <v>92</v>
      </c>
      <c r="B10" s="1" t="s">
        <v>125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76</v>
      </c>
      <c r="B20" s="6" t="s">
        <v>21</v>
      </c>
      <c r="C20" s="5">
        <v>2</v>
      </c>
      <c r="D20" s="7">
        <v>25</v>
      </c>
      <c r="E20" s="7">
        <f>(C20*D20)</f>
        <v>50</v>
      </c>
    </row>
    <row r="21" spans="1:5" ht="12.75">
      <c r="A21" s="5" t="s">
        <v>12</v>
      </c>
      <c r="B21" s="6" t="s">
        <v>21</v>
      </c>
      <c r="C21" s="5">
        <v>1</v>
      </c>
      <c r="D21" s="7">
        <v>25</v>
      </c>
      <c r="E21" s="7">
        <f>(C21*D21)</f>
        <v>25</v>
      </c>
    </row>
    <row r="22" spans="1:5" ht="12.75">
      <c r="A22" s="5" t="s">
        <v>230</v>
      </c>
      <c r="B22" s="6" t="s">
        <v>21</v>
      </c>
      <c r="C22" s="5">
        <v>2</v>
      </c>
      <c r="D22" s="7">
        <v>25</v>
      </c>
      <c r="E22" s="7">
        <f>(C22*D22)</f>
        <v>50</v>
      </c>
    </row>
    <row r="23" spans="1:5" ht="12.75">
      <c r="A23" s="5" t="s">
        <v>42</v>
      </c>
      <c r="B23" s="6"/>
      <c r="C23" s="5"/>
      <c r="D23" s="5"/>
      <c r="E23" s="7"/>
    </row>
    <row r="24" spans="1:5" ht="12.75">
      <c r="A24" s="5" t="s">
        <v>75</v>
      </c>
      <c r="B24" s="6" t="s">
        <v>21</v>
      </c>
      <c r="C24" s="5">
        <v>10</v>
      </c>
      <c r="D24" s="7">
        <v>25</v>
      </c>
      <c r="E24" s="7">
        <f>(C24*D24)</f>
        <v>250</v>
      </c>
    </row>
    <row r="25" spans="1:5" ht="12.75">
      <c r="A25" s="5" t="s">
        <v>43</v>
      </c>
      <c r="B25" s="6"/>
      <c r="C25" s="5"/>
      <c r="D25" s="7"/>
      <c r="E25" s="7"/>
    </row>
    <row r="26" spans="1:5" ht="12.75">
      <c r="A26" s="5" t="s">
        <v>13</v>
      </c>
      <c r="B26" s="6" t="s">
        <v>21</v>
      </c>
      <c r="C26" s="5">
        <v>3</v>
      </c>
      <c r="D26" s="7">
        <v>25</v>
      </c>
      <c r="E26" s="7">
        <f>(C26*D26)</f>
        <v>75</v>
      </c>
    </row>
    <row r="27" spans="1:5" ht="12.75">
      <c r="A27" s="5" t="s">
        <v>14</v>
      </c>
      <c r="B27" s="6" t="s">
        <v>21</v>
      </c>
      <c r="C27" s="5">
        <v>2</v>
      </c>
      <c r="D27" s="7">
        <v>25</v>
      </c>
      <c r="E27" s="7">
        <f>(C27*D27)</f>
        <v>50</v>
      </c>
    </row>
    <row r="28" spans="1:5" ht="12.75">
      <c r="A28" s="5" t="s">
        <v>44</v>
      </c>
      <c r="B28" s="6"/>
      <c r="C28" s="5"/>
      <c r="D28" s="7"/>
      <c r="E28" s="7"/>
    </row>
    <row r="29" spans="1:5" ht="12.75">
      <c r="A29" s="5" t="s">
        <v>372</v>
      </c>
      <c r="B29" s="6" t="s">
        <v>21</v>
      </c>
      <c r="C29" s="5">
        <v>15</v>
      </c>
      <c r="D29" s="7">
        <v>25</v>
      </c>
      <c r="E29" s="7">
        <f>(C29*D29)</f>
        <v>375</v>
      </c>
    </row>
    <row r="30" spans="1:5" ht="12.75">
      <c r="A30" s="5" t="s">
        <v>16</v>
      </c>
      <c r="B30" s="6" t="s">
        <v>21</v>
      </c>
      <c r="C30" s="5">
        <v>20</v>
      </c>
      <c r="D30" s="7">
        <v>25</v>
      </c>
      <c r="E30" s="7">
        <f>(C30*D30)</f>
        <v>500</v>
      </c>
    </row>
    <row r="31" spans="1:5" ht="12.75">
      <c r="A31" s="5" t="s">
        <v>17</v>
      </c>
      <c r="B31" s="6" t="s">
        <v>21</v>
      </c>
      <c r="C31" s="5">
        <v>15</v>
      </c>
      <c r="D31" s="7">
        <v>25</v>
      </c>
      <c r="E31" s="7">
        <f>(C31*D31)</f>
        <v>375</v>
      </c>
    </row>
    <row r="32" spans="1:5" ht="12.75">
      <c r="A32" s="5" t="s">
        <v>45</v>
      </c>
      <c r="B32" s="6"/>
      <c r="C32" s="5"/>
      <c r="D32" s="7"/>
      <c r="E32" s="7"/>
    </row>
    <row r="33" spans="1:5" ht="12.75">
      <c r="A33" s="5" t="s">
        <v>18</v>
      </c>
      <c r="B33" s="6" t="s">
        <v>21</v>
      </c>
      <c r="C33" s="5">
        <v>6</v>
      </c>
      <c r="D33" s="7">
        <v>25</v>
      </c>
      <c r="E33" s="7">
        <f>(C33*D33)</f>
        <v>150</v>
      </c>
    </row>
    <row r="34" spans="1:5" ht="12.75">
      <c r="A34" s="5" t="s">
        <v>46</v>
      </c>
      <c r="B34" s="6"/>
      <c r="C34" s="5"/>
      <c r="D34" s="7"/>
      <c r="E34" s="7"/>
    </row>
    <row r="35" spans="1:5" ht="12.75">
      <c r="A35" s="5" t="s">
        <v>117</v>
      </c>
      <c r="B35" s="6" t="s">
        <v>21</v>
      </c>
      <c r="C35" s="5">
        <v>22</v>
      </c>
      <c r="D35" s="7">
        <v>25</v>
      </c>
      <c r="E35" s="7">
        <f>(C35*D35)</f>
        <v>550</v>
      </c>
    </row>
    <row r="36" spans="1:5" ht="12.75">
      <c r="A36" s="5" t="s">
        <v>382</v>
      </c>
      <c r="B36" s="6" t="s">
        <v>21</v>
      </c>
      <c r="C36" s="5">
        <v>10</v>
      </c>
      <c r="D36" s="7">
        <v>25</v>
      </c>
      <c r="E36" s="7">
        <f>(C36*D36)</f>
        <v>250</v>
      </c>
    </row>
    <row r="37" spans="1:5" ht="12.75">
      <c r="A37" s="5" t="s">
        <v>361</v>
      </c>
      <c r="B37" s="6" t="s">
        <v>21</v>
      </c>
      <c r="C37" s="5">
        <v>2</v>
      </c>
      <c r="D37" s="7">
        <v>25</v>
      </c>
      <c r="E37" s="7">
        <f>(C37*D37)</f>
        <v>50</v>
      </c>
    </row>
    <row r="38" spans="1:5" ht="12.75">
      <c r="A38" s="19" t="s">
        <v>33</v>
      </c>
      <c r="B38" s="20"/>
      <c r="C38" s="19">
        <f>SUM(C20:C37)</f>
        <v>110</v>
      </c>
      <c r="D38" s="19"/>
      <c r="E38" s="21">
        <f>SUM(E20:E37)</f>
        <v>2750</v>
      </c>
    </row>
    <row r="39" spans="1:5" ht="12.75">
      <c r="A39" s="5"/>
      <c r="B39" s="6"/>
      <c r="C39" s="5"/>
      <c r="D39" s="5"/>
      <c r="E39" s="5"/>
    </row>
    <row r="40" spans="1:5" ht="12.75">
      <c r="A40" s="5" t="s">
        <v>73</v>
      </c>
      <c r="B40" s="6"/>
      <c r="C40" s="5"/>
      <c r="D40" s="5"/>
      <c r="E40" s="5"/>
    </row>
    <row r="41" spans="1:5" ht="12.75">
      <c r="A41" s="5" t="s">
        <v>47</v>
      </c>
      <c r="B41" s="6" t="s">
        <v>71</v>
      </c>
      <c r="C41" s="5">
        <v>6</v>
      </c>
      <c r="D41" s="7">
        <v>54</v>
      </c>
      <c r="E41" s="7">
        <f>(C41*D41)</f>
        <v>324</v>
      </c>
    </row>
    <row r="42" spans="1:5" ht="12.75">
      <c r="A42" s="5" t="s">
        <v>48</v>
      </c>
      <c r="B42" s="6" t="s">
        <v>71</v>
      </c>
      <c r="C42" s="5">
        <v>4</v>
      </c>
      <c r="D42" s="7">
        <v>54</v>
      </c>
      <c r="E42" s="7">
        <f>(C42*D42)</f>
        <v>216</v>
      </c>
    </row>
    <row r="43" spans="1:5" ht="12.75">
      <c r="A43" s="5" t="s">
        <v>49</v>
      </c>
      <c r="B43" s="6" t="s">
        <v>71</v>
      </c>
      <c r="C43" s="5">
        <v>1</v>
      </c>
      <c r="D43" s="7">
        <v>54</v>
      </c>
      <c r="E43" s="7">
        <f>(C43*D43)</f>
        <v>54</v>
      </c>
    </row>
    <row r="44" spans="1:5" ht="12.75">
      <c r="A44" s="5" t="s">
        <v>70</v>
      </c>
      <c r="B44" s="6" t="s">
        <v>71</v>
      </c>
      <c r="C44" s="5">
        <v>3</v>
      </c>
      <c r="D44" s="7">
        <v>54</v>
      </c>
      <c r="E44" s="7">
        <f>(C44*D44)</f>
        <v>162</v>
      </c>
    </row>
    <row r="45" spans="1:5" ht="12.75">
      <c r="A45" s="19" t="s">
        <v>83</v>
      </c>
      <c r="B45" s="20"/>
      <c r="C45" s="19">
        <f>SUM(C41:C44)</f>
        <v>14</v>
      </c>
      <c r="D45" s="19"/>
      <c r="E45" s="21">
        <f>SUM(E41:E44)</f>
        <v>756</v>
      </c>
    </row>
    <row r="46" spans="1:5" ht="12.75">
      <c r="A46" s="5"/>
      <c r="B46" s="6"/>
      <c r="C46" s="5"/>
      <c r="D46" s="5"/>
      <c r="E46" s="5"/>
    </row>
    <row r="47" spans="1:5" ht="12.75">
      <c r="A47" s="5" t="s">
        <v>50</v>
      </c>
      <c r="B47" s="6"/>
      <c r="C47" s="5"/>
      <c r="D47" s="5"/>
      <c r="E47" s="5"/>
    </row>
    <row r="48" spans="1:5" ht="12.75">
      <c r="A48" s="5" t="s">
        <v>179</v>
      </c>
      <c r="B48" s="6" t="s">
        <v>30</v>
      </c>
      <c r="C48" s="5">
        <v>12</v>
      </c>
      <c r="D48" s="7">
        <v>50</v>
      </c>
      <c r="E48" s="7">
        <f>(C48*D48)</f>
        <v>600</v>
      </c>
    </row>
    <row r="49" spans="1:5" ht="12.75">
      <c r="A49" s="5" t="s">
        <v>387</v>
      </c>
      <c r="B49" s="6"/>
      <c r="C49" s="5"/>
      <c r="D49" s="7"/>
      <c r="E49" s="7"/>
    </row>
    <row r="50" spans="1:5" ht="12.75">
      <c r="A50" s="5" t="s">
        <v>452</v>
      </c>
      <c r="B50" s="6" t="s">
        <v>30</v>
      </c>
      <c r="C50" s="5">
        <v>130</v>
      </c>
      <c r="D50" s="7">
        <v>1.8</v>
      </c>
      <c r="E50" s="7">
        <f>(C50*D50)</f>
        <v>234</v>
      </c>
    </row>
    <row r="51" spans="1:5" ht="12.75">
      <c r="A51" s="5" t="s">
        <v>374</v>
      </c>
      <c r="B51" s="6" t="s">
        <v>30</v>
      </c>
      <c r="C51" s="5">
        <v>150</v>
      </c>
      <c r="D51" s="7">
        <v>2.04</v>
      </c>
      <c r="E51" s="7">
        <f>(C51*D51)</f>
        <v>306</v>
      </c>
    </row>
    <row r="52" spans="1:5" ht="12.75">
      <c r="A52" s="5" t="s">
        <v>29</v>
      </c>
      <c r="B52" s="6" t="s">
        <v>30</v>
      </c>
      <c r="C52" s="5">
        <v>50</v>
      </c>
      <c r="D52" s="7">
        <v>1.96</v>
      </c>
      <c r="E52" s="7">
        <f>(C52*D52)</f>
        <v>98</v>
      </c>
    </row>
    <row r="53" spans="1:5" ht="12.75">
      <c r="A53" s="5" t="s">
        <v>439</v>
      </c>
      <c r="B53" s="6" t="s">
        <v>30</v>
      </c>
      <c r="C53" s="5">
        <v>3000</v>
      </c>
      <c r="D53" s="7">
        <v>0.5</v>
      </c>
      <c r="E53" s="7">
        <f>(C53*D53)</f>
        <v>1500</v>
      </c>
    </row>
    <row r="54" spans="1:5" ht="12.75">
      <c r="A54" s="5" t="s">
        <v>136</v>
      </c>
      <c r="B54" s="11"/>
      <c r="C54" s="5"/>
      <c r="D54" s="7"/>
      <c r="E54" s="7"/>
    </row>
    <row r="55" spans="1:5" ht="12.75">
      <c r="A55" s="5" t="s">
        <v>398</v>
      </c>
      <c r="B55" s="6" t="s">
        <v>31</v>
      </c>
      <c r="C55" s="5">
        <v>1</v>
      </c>
      <c r="D55" s="7">
        <v>40</v>
      </c>
      <c r="E55" s="7">
        <f>(C55*D55)</f>
        <v>40</v>
      </c>
    </row>
    <row r="56" spans="1:5" ht="12.75">
      <c r="A56" s="5" t="s">
        <v>451</v>
      </c>
      <c r="B56" s="6" t="s">
        <v>31</v>
      </c>
      <c r="C56" s="5">
        <v>0.25</v>
      </c>
      <c r="D56" s="7">
        <v>280</v>
      </c>
      <c r="E56" s="7">
        <f>(C56*D56)</f>
        <v>70</v>
      </c>
    </row>
    <row r="57" spans="1:5" ht="12.75">
      <c r="A57" s="5" t="s">
        <v>392</v>
      </c>
      <c r="B57" s="6" t="s">
        <v>30</v>
      </c>
      <c r="C57" s="5">
        <v>2</v>
      </c>
      <c r="D57" s="7">
        <v>60</v>
      </c>
      <c r="E57" s="7">
        <f>(C57*D57)</f>
        <v>120</v>
      </c>
    </row>
    <row r="58" spans="1:5" ht="12.75">
      <c r="A58" s="5" t="s">
        <v>396</v>
      </c>
      <c r="B58" s="6" t="s">
        <v>31</v>
      </c>
      <c r="C58" s="5">
        <v>0.5</v>
      </c>
      <c r="D58" s="7">
        <v>20</v>
      </c>
      <c r="E58" s="7">
        <f>(C58*D58)</f>
        <v>10</v>
      </c>
    </row>
    <row r="59" spans="1:5" ht="12.75">
      <c r="A59" s="19" t="s">
        <v>34</v>
      </c>
      <c r="B59" s="20"/>
      <c r="C59" s="19"/>
      <c r="D59" s="19"/>
      <c r="E59" s="21">
        <f>SUM(E48:E58)</f>
        <v>2978</v>
      </c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5" ht="12.75">
      <c r="A63" s="5"/>
      <c r="B63" s="6"/>
      <c r="C63" s="5"/>
      <c r="D63" s="5"/>
      <c r="E63" s="5"/>
    </row>
    <row r="64" spans="1:6" ht="12.75">
      <c r="A64" s="5"/>
      <c r="B64" s="6"/>
      <c r="C64" s="5"/>
      <c r="D64" s="5"/>
      <c r="E64" s="5"/>
      <c r="F64">
        <v>13</v>
      </c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/>
      <c r="B68" s="6"/>
      <c r="C68" s="5"/>
      <c r="D68" s="5"/>
      <c r="E68" s="5"/>
    </row>
    <row r="69" spans="1:5" ht="12.75">
      <c r="A69" s="5" t="s">
        <v>32</v>
      </c>
      <c r="B69" s="6"/>
      <c r="C69" s="5"/>
      <c r="D69" s="5"/>
      <c r="E69" s="5"/>
    </row>
    <row r="70" spans="1:5" ht="12.75">
      <c r="A70" s="5" t="s">
        <v>77</v>
      </c>
      <c r="B70" s="6"/>
      <c r="C70" s="5"/>
      <c r="D70" s="5"/>
      <c r="E70" s="7">
        <f>(E38+E45+E59)*10/100</f>
        <v>648.4</v>
      </c>
    </row>
    <row r="71" spans="1:5" ht="12.75">
      <c r="A71" s="19" t="s">
        <v>35</v>
      </c>
      <c r="B71" s="20"/>
      <c r="C71" s="19"/>
      <c r="D71" s="19"/>
      <c r="E71" s="21">
        <f>SUM(E70:E70)</f>
        <v>648.4</v>
      </c>
    </row>
    <row r="72" spans="1:5" ht="12.75">
      <c r="A72" s="1" t="s">
        <v>36</v>
      </c>
      <c r="B72" s="8"/>
      <c r="C72" s="1"/>
      <c r="D72" s="1"/>
      <c r="E72" s="9">
        <f>(E38+E45+E59+E71)</f>
        <v>7132.4</v>
      </c>
    </row>
    <row r="73" spans="1:5" ht="12.75">
      <c r="A73" s="5"/>
      <c r="B73" s="6"/>
      <c r="C73" s="5"/>
      <c r="D73" s="5"/>
      <c r="E73" s="5"/>
    </row>
    <row r="74" spans="1:5" ht="12.75">
      <c r="A74" s="5" t="s">
        <v>37</v>
      </c>
      <c r="B74" s="6"/>
      <c r="C74" s="5"/>
      <c r="D74" s="5"/>
      <c r="E74" s="5"/>
    </row>
    <row r="75" spans="1:5" ht="12.75">
      <c r="A75" s="5" t="s">
        <v>486</v>
      </c>
      <c r="B75" s="6"/>
      <c r="C75" s="5"/>
      <c r="D75" s="5"/>
      <c r="E75" s="7">
        <f>(E72)*1.92*5/100</f>
        <v>684.7103999999999</v>
      </c>
    </row>
    <row r="76" spans="1:5" ht="12.75">
      <c r="A76" s="1" t="s">
        <v>38</v>
      </c>
      <c r="B76" s="8"/>
      <c r="C76" s="1"/>
      <c r="D76" s="1"/>
      <c r="E76" s="9">
        <f>SUM(E75:E75)</f>
        <v>684.7103999999999</v>
      </c>
    </row>
    <row r="77" spans="1:5" ht="12.75">
      <c r="A77" s="5"/>
      <c r="B77" s="6"/>
      <c r="C77" s="5"/>
      <c r="D77" s="5"/>
      <c r="E77" s="5"/>
    </row>
    <row r="78" spans="1:5" ht="15.75">
      <c r="A78" s="2" t="s">
        <v>82</v>
      </c>
      <c r="B78" s="10"/>
      <c r="C78" s="2"/>
      <c r="D78" s="2"/>
      <c r="E78" s="13">
        <f>(E72+E76)</f>
        <v>7817.1104</v>
      </c>
    </row>
    <row r="79" spans="1:5" ht="12.75">
      <c r="A79" s="5"/>
      <c r="B79" s="6"/>
      <c r="C79" s="5"/>
      <c r="D79" s="5"/>
      <c r="E79" s="5"/>
    </row>
    <row r="80" spans="1:5" ht="12.75">
      <c r="A80" s="5" t="s">
        <v>84</v>
      </c>
      <c r="B80" s="6"/>
      <c r="C80" s="5"/>
      <c r="D80" s="5"/>
      <c r="E80" s="5"/>
    </row>
    <row r="81" spans="1:5" ht="12.75">
      <c r="A81" s="5" t="s">
        <v>53</v>
      </c>
      <c r="B81" s="6"/>
      <c r="C81" s="5"/>
      <c r="D81" s="5"/>
      <c r="E81" s="5">
        <v>15000</v>
      </c>
    </row>
    <row r="82" spans="1:5" ht="12.75">
      <c r="A82" s="5" t="s">
        <v>52</v>
      </c>
      <c r="B82" s="6"/>
      <c r="C82" s="5"/>
      <c r="D82" s="5"/>
      <c r="E82" s="7">
        <v>0.62</v>
      </c>
    </row>
    <row r="83" spans="1:5" ht="12.75">
      <c r="A83" s="5" t="s">
        <v>51</v>
      </c>
      <c r="B83" s="6"/>
      <c r="C83" s="5"/>
      <c r="D83" s="5"/>
      <c r="E83" s="7">
        <f>(E81*E82)</f>
        <v>9300</v>
      </c>
    </row>
    <row r="84" spans="1:5" ht="12.75">
      <c r="A84" s="5"/>
      <c r="B84" s="6"/>
      <c r="C84" s="5"/>
      <c r="D84" s="5"/>
      <c r="E84" s="7"/>
    </row>
    <row r="85" spans="1:5" ht="12.75">
      <c r="A85" s="5" t="s">
        <v>85</v>
      </c>
      <c r="B85" s="6"/>
      <c r="C85" s="5"/>
      <c r="D85" s="5"/>
      <c r="E85" s="7"/>
    </row>
    <row r="86" spans="1:5" ht="12.75">
      <c r="A86" s="5" t="s">
        <v>54</v>
      </c>
      <c r="B86" s="6" t="s">
        <v>30</v>
      </c>
      <c r="C86" s="5">
        <f>(E81)*5/100</f>
        <v>750</v>
      </c>
      <c r="D86" s="5"/>
      <c r="E86" s="7">
        <f>SUM(C86*E82)</f>
        <v>465</v>
      </c>
    </row>
    <row r="87" spans="1:5" ht="12.75">
      <c r="A87" s="5" t="s">
        <v>55</v>
      </c>
      <c r="B87" s="6" t="s">
        <v>30</v>
      </c>
      <c r="C87" s="5">
        <f>(E81)*95/100</f>
        <v>14250</v>
      </c>
      <c r="D87" s="5"/>
      <c r="E87" s="7">
        <f>(C87*E82)</f>
        <v>8835</v>
      </c>
    </row>
    <row r="88" spans="1:5" ht="12.75">
      <c r="A88" s="5" t="s">
        <v>56</v>
      </c>
      <c r="B88" s="6" t="s">
        <v>375</v>
      </c>
      <c r="C88" s="5"/>
      <c r="D88" s="5"/>
      <c r="E88" s="7">
        <f>(E87-E78)</f>
        <v>1017.8896000000004</v>
      </c>
    </row>
    <row r="89" spans="1:5" ht="12.75">
      <c r="A89" s="5"/>
      <c r="B89" s="6"/>
      <c r="C89" s="5"/>
      <c r="D89" s="5"/>
      <c r="E89" s="7"/>
    </row>
    <row r="90" spans="1:5" ht="12.75">
      <c r="A90" s="5" t="s">
        <v>86</v>
      </c>
      <c r="B90" s="6"/>
      <c r="C90" s="5"/>
      <c r="D90" s="5"/>
      <c r="E90" s="7"/>
    </row>
    <row r="91" spans="1:5" ht="12.75">
      <c r="A91" s="5" t="s">
        <v>57</v>
      </c>
      <c r="B91" s="6"/>
      <c r="C91" s="5"/>
      <c r="D91" s="5"/>
      <c r="E91" s="7">
        <f>(E83)</f>
        <v>9300</v>
      </c>
    </row>
    <row r="92" spans="1:5" ht="12.75">
      <c r="A92" s="5" t="s">
        <v>58</v>
      </c>
      <c r="B92" s="6"/>
      <c r="C92" s="5"/>
      <c r="D92" s="5"/>
      <c r="E92" s="7">
        <f>(E78)</f>
        <v>7817.1104</v>
      </c>
    </row>
    <row r="93" spans="1:5" ht="12.75">
      <c r="A93" s="5" t="s">
        <v>59</v>
      </c>
      <c r="B93" s="6"/>
      <c r="C93" s="5"/>
      <c r="D93" s="5"/>
      <c r="E93" s="7">
        <f>(E91-E92)</f>
        <v>1482.8896000000004</v>
      </c>
    </row>
    <row r="94" spans="1:5" ht="12.75">
      <c r="A94" s="5" t="s">
        <v>60</v>
      </c>
      <c r="B94" s="6"/>
      <c r="C94" s="5"/>
      <c r="D94" s="5"/>
      <c r="E94" s="7">
        <v>0.62</v>
      </c>
    </row>
    <row r="95" spans="1:5" ht="12.75">
      <c r="A95" s="5" t="s">
        <v>61</v>
      </c>
      <c r="B95" s="6"/>
      <c r="C95" s="5"/>
      <c r="D95" s="5"/>
      <c r="E95" s="7">
        <f>(E78/E81)</f>
        <v>0.5211406933333333</v>
      </c>
    </row>
    <row r="96" spans="1:5" ht="12.75">
      <c r="A96" s="5" t="s">
        <v>62</v>
      </c>
      <c r="B96" s="6"/>
      <c r="C96" s="5"/>
      <c r="D96" s="5"/>
      <c r="E96" s="7">
        <f>(E94-E95)</f>
        <v>0.09885930666666665</v>
      </c>
    </row>
    <row r="97" spans="1:5" ht="12.75">
      <c r="A97" s="5" t="s">
        <v>63</v>
      </c>
      <c r="B97" s="6"/>
      <c r="C97" s="5"/>
      <c r="D97" s="5"/>
      <c r="E97" s="7">
        <f>(E88)</f>
        <v>1017.8896000000004</v>
      </c>
    </row>
    <row r="98" spans="1:5" ht="12.75">
      <c r="A98" s="5" t="s">
        <v>64</v>
      </c>
      <c r="B98" s="6"/>
      <c r="C98" s="5"/>
      <c r="D98" s="5"/>
      <c r="E98" s="12">
        <f>(E97/E92)*100</f>
        <v>13.021302603069293</v>
      </c>
    </row>
    <row r="99" spans="1:5" ht="12.75">
      <c r="A99" s="5"/>
      <c r="B99" s="6"/>
      <c r="C99" s="5"/>
      <c r="D99" s="5"/>
      <c r="E99" s="7"/>
    </row>
    <row r="100" spans="1:5" ht="12.75">
      <c r="A100" s="5" t="s">
        <v>499</v>
      </c>
      <c r="B100" s="6"/>
      <c r="C100" s="5"/>
      <c r="D100" s="5"/>
      <c r="E100" s="5"/>
    </row>
    <row r="101" spans="1:5" ht="12.75">
      <c r="A101" s="5" t="s">
        <v>498</v>
      </c>
      <c r="B101" s="6"/>
      <c r="C101" s="5"/>
      <c r="D101" s="5"/>
      <c r="E101" s="5"/>
    </row>
    <row r="102" spans="1:5" ht="12.75">
      <c r="A102" s="5" t="s">
        <v>473</v>
      </c>
      <c r="B102" s="6"/>
      <c r="C102" s="5"/>
      <c r="D102" s="5"/>
      <c r="E102" s="5"/>
    </row>
    <row r="103" spans="1:5" ht="12.75">
      <c r="A103" s="5" t="s">
        <v>65</v>
      </c>
      <c r="B103" s="6"/>
      <c r="C103" s="5"/>
      <c r="D103" s="5"/>
      <c r="E103" s="5"/>
    </row>
    <row r="104" spans="1:5" ht="12.75">
      <c r="A104" s="5"/>
      <c r="B104" s="6"/>
      <c r="C104" s="5"/>
      <c r="D104" s="5"/>
      <c r="E104" s="5"/>
    </row>
    <row r="105" spans="1:5" ht="12.75">
      <c r="A105" s="5" t="s">
        <v>442</v>
      </c>
      <c r="B105" s="6"/>
      <c r="C105" s="5"/>
      <c r="D105" s="5"/>
      <c r="E105" s="5"/>
    </row>
    <row r="106" spans="1:5" ht="12.75">
      <c r="A106" s="5" t="s">
        <v>443</v>
      </c>
      <c r="B106" s="6"/>
      <c r="C106" s="5"/>
      <c r="D106" s="5"/>
      <c r="E106" s="5"/>
    </row>
    <row r="107" spans="1:5" ht="12.75">
      <c r="A107" s="5" t="s">
        <v>446</v>
      </c>
      <c r="B107" s="6"/>
      <c r="C107" s="5"/>
      <c r="D107" s="5"/>
      <c r="E107" s="5"/>
    </row>
    <row r="108" spans="1:2" ht="12.75">
      <c r="A108" s="5" t="s">
        <v>488</v>
      </c>
      <c r="B108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60</v>
      </c>
    </row>
    <row r="2" spans="1:3" ht="12.75">
      <c r="A2" s="22" t="s">
        <v>471</v>
      </c>
      <c r="B2" s="3"/>
      <c r="C2" s="3"/>
    </row>
    <row r="4" spans="1:5" ht="15.75">
      <c r="A4" s="30" t="s">
        <v>434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427</v>
      </c>
      <c r="C6" s="1"/>
      <c r="D6" s="1"/>
      <c r="E6" s="1"/>
    </row>
    <row r="7" spans="1:5" ht="12.75">
      <c r="A7" s="1" t="s">
        <v>23</v>
      </c>
      <c r="B7" s="1" t="s">
        <v>79</v>
      </c>
      <c r="C7" s="1"/>
      <c r="D7" s="1"/>
      <c r="E7" s="1"/>
    </row>
    <row r="8" spans="1:5" ht="12.75">
      <c r="A8" s="1" t="s">
        <v>24</v>
      </c>
      <c r="B8" s="1" t="s">
        <v>27</v>
      </c>
      <c r="C8" s="1"/>
      <c r="D8" s="1"/>
      <c r="E8" s="1"/>
    </row>
    <row r="9" spans="1:5" ht="12.75">
      <c r="A9" s="1" t="s">
        <v>80</v>
      </c>
      <c r="B9" s="1" t="s">
        <v>237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41</v>
      </c>
      <c r="B19" s="6"/>
      <c r="C19" s="5"/>
      <c r="D19" s="5"/>
      <c r="E19" s="5"/>
    </row>
    <row r="20" spans="1:5" ht="12.75">
      <c r="A20" s="5" t="s">
        <v>422</v>
      </c>
      <c r="B20" s="6" t="s">
        <v>21</v>
      </c>
      <c r="C20" s="5">
        <v>12</v>
      </c>
      <c r="D20" s="7">
        <v>30</v>
      </c>
      <c r="E20" s="7">
        <f>(C20*D20)</f>
        <v>360</v>
      </c>
    </row>
    <row r="21" spans="1:5" ht="12.75">
      <c r="A21" s="5" t="s">
        <v>423</v>
      </c>
      <c r="B21" s="6" t="s">
        <v>21</v>
      </c>
      <c r="C21" s="5">
        <v>10</v>
      </c>
      <c r="D21" s="7">
        <v>30</v>
      </c>
      <c r="E21" s="7">
        <f>(C21*D21)</f>
        <v>300</v>
      </c>
    </row>
    <row r="22" spans="1:5" ht="12.75">
      <c r="A22" s="5" t="s">
        <v>424</v>
      </c>
      <c r="B22" s="6" t="s">
        <v>21</v>
      </c>
      <c r="C22" s="5">
        <v>1</v>
      </c>
      <c r="D22" s="7">
        <v>30</v>
      </c>
      <c r="E22" s="7">
        <f>(C22*D22)</f>
        <v>30</v>
      </c>
    </row>
    <row r="23" spans="1:5" ht="12.75">
      <c r="A23" s="5" t="s">
        <v>425</v>
      </c>
      <c r="B23" s="6" t="s">
        <v>21</v>
      </c>
      <c r="C23" s="5">
        <v>7</v>
      </c>
      <c r="D23" s="7">
        <v>30</v>
      </c>
      <c r="E23" s="7">
        <f>(C23*D23)</f>
        <v>210</v>
      </c>
    </row>
    <row r="24" spans="1:5" ht="12.75">
      <c r="A24" s="5" t="s">
        <v>426</v>
      </c>
      <c r="B24" s="6" t="s">
        <v>21</v>
      </c>
      <c r="C24" s="5">
        <v>3</v>
      </c>
      <c r="D24" s="7">
        <v>30</v>
      </c>
      <c r="E24" s="7">
        <f>(C24*D24)</f>
        <v>90</v>
      </c>
    </row>
    <row r="25" spans="1:5" ht="12.75">
      <c r="A25" s="5" t="s">
        <v>429</v>
      </c>
      <c r="B25" s="6"/>
      <c r="C25" s="5"/>
      <c r="D25" s="7"/>
      <c r="E25" s="7"/>
    </row>
    <row r="26" spans="1:5" ht="12.75">
      <c r="A26" s="5" t="s">
        <v>431</v>
      </c>
      <c r="B26" s="6"/>
      <c r="C26" s="5"/>
      <c r="D26" s="7"/>
      <c r="E26" s="7"/>
    </row>
    <row r="27" spans="1:5" ht="12.75">
      <c r="A27" s="5" t="s">
        <v>147</v>
      </c>
      <c r="B27" s="6" t="s">
        <v>21</v>
      </c>
      <c r="C27" s="5">
        <v>8</v>
      </c>
      <c r="D27" s="7">
        <v>30</v>
      </c>
      <c r="E27" s="7">
        <f>(C27*D27)</f>
        <v>240</v>
      </c>
    </row>
    <row r="28" spans="1:5" ht="12.75">
      <c r="A28" s="5" t="s">
        <v>148</v>
      </c>
      <c r="B28" s="6" t="s">
        <v>21</v>
      </c>
      <c r="C28" s="5">
        <v>6</v>
      </c>
      <c r="D28" s="7">
        <v>30</v>
      </c>
      <c r="E28" s="7">
        <f>(C28*D28)</f>
        <v>180</v>
      </c>
    </row>
    <row r="29" spans="1:5" ht="12.75">
      <c r="A29" s="5" t="s">
        <v>206</v>
      </c>
      <c r="B29" s="6"/>
      <c r="C29" s="5"/>
      <c r="D29" s="7"/>
      <c r="E29" s="7"/>
    </row>
    <row r="30" spans="1:5" ht="12.75">
      <c r="A30" s="5" t="s">
        <v>432</v>
      </c>
      <c r="B30" s="6"/>
      <c r="D30" s="7"/>
      <c r="E30" s="7"/>
    </row>
    <row r="31" spans="1:5" ht="12.75">
      <c r="A31" s="5" t="s">
        <v>150</v>
      </c>
      <c r="B31" s="6" t="s">
        <v>21</v>
      </c>
      <c r="C31" s="5">
        <v>8</v>
      </c>
      <c r="D31" s="7">
        <v>30</v>
      </c>
      <c r="E31" s="7">
        <f>(C31*D31)</f>
        <v>240</v>
      </c>
    </row>
    <row r="32" spans="1:5" ht="12.75">
      <c r="A32" s="5" t="s">
        <v>151</v>
      </c>
      <c r="B32" s="6" t="s">
        <v>21</v>
      </c>
      <c r="C32" s="5">
        <v>8</v>
      </c>
      <c r="D32" s="7">
        <v>30</v>
      </c>
      <c r="E32" s="7">
        <f>(C32*D32)</f>
        <v>240</v>
      </c>
    </row>
    <row r="33" spans="1:5" ht="12.75">
      <c r="A33" s="5" t="s">
        <v>152</v>
      </c>
      <c r="B33" s="6" t="s">
        <v>21</v>
      </c>
      <c r="C33" s="5">
        <v>8</v>
      </c>
      <c r="D33" s="7">
        <v>30</v>
      </c>
      <c r="E33" s="7">
        <f>(C33*D33)</f>
        <v>240</v>
      </c>
    </row>
    <row r="34" spans="1:5" ht="12.75">
      <c r="A34" s="19" t="s">
        <v>33</v>
      </c>
      <c r="B34" s="20"/>
      <c r="C34" s="19">
        <f>SUM(C20:C33)</f>
        <v>71</v>
      </c>
      <c r="D34" s="19"/>
      <c r="E34" s="21">
        <f>SUM(E20:E33)</f>
        <v>2130</v>
      </c>
    </row>
    <row r="35" spans="1:5" ht="12.75">
      <c r="A35" s="5"/>
      <c r="B35" s="6"/>
      <c r="C35" s="5"/>
      <c r="D35" s="5"/>
      <c r="E35" s="5"/>
    </row>
    <row r="36" spans="1:5" ht="12.75">
      <c r="A36" s="5"/>
      <c r="B36" s="6"/>
      <c r="C36" s="5"/>
      <c r="D36" s="5"/>
      <c r="E36" s="5"/>
    </row>
    <row r="37" spans="1:5" ht="12.75">
      <c r="A37" s="5" t="s">
        <v>103</v>
      </c>
      <c r="B37" s="6"/>
      <c r="C37" s="5"/>
      <c r="D37" s="5"/>
      <c r="E37" s="5"/>
    </row>
    <row r="38" spans="1:5" ht="12.75">
      <c r="A38" s="5" t="s">
        <v>224</v>
      </c>
      <c r="B38" s="6" t="s">
        <v>30</v>
      </c>
      <c r="C38" s="5">
        <v>3</v>
      </c>
      <c r="D38" s="7">
        <v>75</v>
      </c>
      <c r="E38" s="7">
        <f>(C38*D38)</f>
        <v>225</v>
      </c>
    </row>
    <row r="39" spans="1:5" ht="12.75">
      <c r="A39" s="5" t="s">
        <v>430</v>
      </c>
      <c r="B39" s="6"/>
      <c r="C39" s="5"/>
      <c r="D39" s="7"/>
      <c r="E39" s="7"/>
    </row>
    <row r="40" spans="1:5" ht="12.75">
      <c r="A40" s="5" t="s">
        <v>107</v>
      </c>
      <c r="B40" s="11"/>
      <c r="C40" s="5"/>
      <c r="D40" s="7"/>
      <c r="E40" s="7"/>
    </row>
    <row r="41" spans="1:5" ht="12.75">
      <c r="A41" s="19" t="s">
        <v>34</v>
      </c>
      <c r="B41" s="20"/>
      <c r="C41" s="19"/>
      <c r="D41" s="19"/>
      <c r="E41" s="21">
        <f>SUM(E38:E40)</f>
        <v>225</v>
      </c>
    </row>
    <row r="42" spans="1:5" ht="12.75">
      <c r="A42" s="5"/>
      <c r="B42" s="6"/>
      <c r="C42" s="5"/>
      <c r="D42" s="5"/>
      <c r="E42" s="5"/>
    </row>
    <row r="43" spans="1:5" ht="12.75">
      <c r="A43" s="5" t="s">
        <v>32</v>
      </c>
      <c r="B43" s="6"/>
      <c r="C43" s="5"/>
      <c r="D43" s="5"/>
      <c r="E43" s="5"/>
    </row>
    <row r="44" spans="1:5" ht="12.75">
      <c r="A44" s="5" t="s">
        <v>77</v>
      </c>
      <c r="B44" s="6"/>
      <c r="C44" s="5"/>
      <c r="D44" s="5"/>
      <c r="E44" s="7">
        <f>(E34+E41)*10/100</f>
        <v>235.5</v>
      </c>
    </row>
    <row r="45" spans="1:5" ht="12.75">
      <c r="A45" s="19" t="s">
        <v>35</v>
      </c>
      <c r="B45" s="20"/>
      <c r="C45" s="19"/>
      <c r="D45" s="19"/>
      <c r="E45" s="21">
        <f>SUM(E44)</f>
        <v>235.5</v>
      </c>
    </row>
    <row r="46" spans="1:5" ht="12.75">
      <c r="A46" s="1" t="s">
        <v>36</v>
      </c>
      <c r="B46" s="8"/>
      <c r="C46" s="1"/>
      <c r="D46" s="1"/>
      <c r="E46" s="9">
        <f>(E34+E41+E45)</f>
        <v>2590.5</v>
      </c>
    </row>
    <row r="47" spans="1:5" ht="12.75">
      <c r="A47" s="5"/>
      <c r="B47" s="6"/>
      <c r="C47" s="5"/>
      <c r="D47" s="5"/>
      <c r="E47" s="5"/>
    </row>
    <row r="48" spans="1:5" ht="12.75">
      <c r="A48" s="5" t="s">
        <v>37</v>
      </c>
      <c r="B48" s="6"/>
      <c r="C48" s="5"/>
      <c r="D48" s="5"/>
      <c r="E48" s="5"/>
    </row>
    <row r="49" spans="1:5" ht="12.75">
      <c r="A49" s="5" t="s">
        <v>486</v>
      </c>
      <c r="B49" s="6"/>
      <c r="C49" s="5"/>
      <c r="D49" s="5"/>
      <c r="E49" s="7">
        <f>((E46)*1.92*5/100)</f>
        <v>248.68800000000002</v>
      </c>
    </row>
    <row r="50" spans="1:5" ht="12.75">
      <c r="A50" s="1" t="s">
        <v>38</v>
      </c>
      <c r="B50" s="8"/>
      <c r="C50" s="1"/>
      <c r="D50" s="1"/>
      <c r="E50" s="9">
        <f>(E49)</f>
        <v>248.68800000000002</v>
      </c>
    </row>
    <row r="51" spans="1:5" ht="12.75">
      <c r="A51" s="5"/>
      <c r="B51" s="6"/>
      <c r="C51" s="5"/>
      <c r="D51" s="5"/>
      <c r="E51" s="5"/>
    </row>
    <row r="52" spans="1:5" ht="15.75">
      <c r="A52" s="2" t="s">
        <v>82</v>
      </c>
      <c r="B52" s="10"/>
      <c r="C52" s="2"/>
      <c r="D52" s="2"/>
      <c r="E52" s="13">
        <f>(E46+E50)</f>
        <v>2839.188</v>
      </c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61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5"/>
    </row>
    <row r="67" spans="1:5" ht="12.75">
      <c r="A67" s="5"/>
      <c r="B67" s="6"/>
      <c r="C67" s="5"/>
      <c r="D67" s="5"/>
      <c r="E67" s="5"/>
    </row>
    <row r="68" spans="1:5" ht="12.75">
      <c r="A68" s="5" t="s">
        <v>84</v>
      </c>
      <c r="B68" s="6"/>
      <c r="C68" s="5"/>
      <c r="D68" s="5"/>
      <c r="E68" s="5"/>
    </row>
    <row r="69" spans="1:5" ht="12.75">
      <c r="A69" s="5" t="s">
        <v>158</v>
      </c>
      <c r="B69" s="6"/>
      <c r="C69" s="5"/>
      <c r="D69" s="5"/>
      <c r="E69" s="5">
        <v>30000</v>
      </c>
    </row>
    <row r="70" spans="1:5" ht="12.75">
      <c r="A70" s="5" t="s">
        <v>52</v>
      </c>
      <c r="B70" s="6"/>
      <c r="C70" s="5"/>
      <c r="D70" s="5"/>
      <c r="E70" s="7">
        <v>0.07</v>
      </c>
    </row>
    <row r="71" spans="1:5" ht="12.75">
      <c r="A71" s="5" t="s">
        <v>51</v>
      </c>
      <c r="B71" s="6"/>
      <c r="C71" s="5"/>
      <c r="D71" s="5"/>
      <c r="E71" s="7">
        <f>(E69*E70)</f>
        <v>2100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85</v>
      </c>
      <c r="B73" s="6"/>
      <c r="C73" s="5"/>
      <c r="D73" s="5"/>
      <c r="E73" s="7"/>
    </row>
    <row r="74" spans="1:5" ht="12.75">
      <c r="A74" s="5" t="s">
        <v>54</v>
      </c>
      <c r="B74" s="6" t="s">
        <v>30</v>
      </c>
      <c r="C74" s="5">
        <f>SUM(E69)*5/100</f>
        <v>1500</v>
      </c>
      <c r="D74" s="5"/>
      <c r="E74" s="7">
        <f>SUM(C74*E70)</f>
        <v>105.00000000000001</v>
      </c>
    </row>
    <row r="75" spans="1:5" ht="12.75">
      <c r="A75" s="5" t="s">
        <v>55</v>
      </c>
      <c r="B75" s="6" t="s">
        <v>30</v>
      </c>
      <c r="C75" s="5">
        <f>SUM(E69)*95/100</f>
        <v>28500</v>
      </c>
      <c r="D75" s="5"/>
      <c r="E75" s="7">
        <f>(C75*E70)</f>
        <v>1995.0000000000002</v>
      </c>
    </row>
    <row r="76" spans="1:5" ht="12.75">
      <c r="A76" s="5" t="s">
        <v>56</v>
      </c>
      <c r="B76" s="6"/>
      <c r="C76" s="5"/>
      <c r="D76" s="5"/>
      <c r="E76" s="7">
        <f>(E75-E52)</f>
        <v>-844.1879999999999</v>
      </c>
    </row>
    <row r="77" spans="1:5" ht="12.75">
      <c r="A77" s="5"/>
      <c r="B77" s="6"/>
      <c r="C77" s="5"/>
      <c r="D77" s="5"/>
      <c r="E77" s="7"/>
    </row>
    <row r="78" spans="1:5" ht="12.75">
      <c r="A78" s="5" t="s">
        <v>159</v>
      </c>
      <c r="B78" s="6"/>
      <c r="C78" s="5"/>
      <c r="D78" s="5"/>
      <c r="E78" s="7"/>
    </row>
    <row r="79" spans="1:5" ht="12.75">
      <c r="A79" s="5" t="s">
        <v>57</v>
      </c>
      <c r="B79" s="6"/>
      <c r="C79" s="5"/>
      <c r="D79" s="5"/>
      <c r="E79" s="7">
        <f>(E71)</f>
        <v>2100</v>
      </c>
    </row>
    <row r="80" spans="1:5" ht="12.75">
      <c r="A80" s="5" t="s">
        <v>58</v>
      </c>
      <c r="B80" s="6"/>
      <c r="C80" s="5"/>
      <c r="D80" s="5"/>
      <c r="E80" s="7">
        <f>(E52)</f>
        <v>2839.188</v>
      </c>
    </row>
    <row r="81" spans="1:5" ht="12.75">
      <c r="A81" s="5" t="s">
        <v>59</v>
      </c>
      <c r="B81" s="6"/>
      <c r="C81" s="5"/>
      <c r="D81" s="5"/>
      <c r="E81" s="7">
        <f>(E79-E80)</f>
        <v>-739.1880000000001</v>
      </c>
    </row>
    <row r="82" spans="1:5" ht="12.75">
      <c r="A82" s="5" t="s">
        <v>60</v>
      </c>
      <c r="B82" s="6"/>
      <c r="C82" s="5"/>
      <c r="D82" s="5"/>
      <c r="E82" s="7">
        <v>0.07</v>
      </c>
    </row>
    <row r="83" spans="1:5" ht="12.75">
      <c r="A83" s="5" t="s">
        <v>61</v>
      </c>
      <c r="B83" s="6"/>
      <c r="C83" s="5"/>
      <c r="D83" s="5"/>
      <c r="E83" s="7">
        <f>(E52/E69)</f>
        <v>0.0946396</v>
      </c>
    </row>
    <row r="84" spans="1:5" ht="12.75">
      <c r="A84" s="5" t="s">
        <v>62</v>
      </c>
      <c r="B84" s="6"/>
      <c r="C84" s="5"/>
      <c r="D84" s="5"/>
      <c r="E84" s="7">
        <f>(E82-E83)</f>
        <v>-0.024639599999999998</v>
      </c>
    </row>
    <row r="85" spans="1:5" ht="12.75">
      <c r="A85" s="5" t="s">
        <v>63</v>
      </c>
      <c r="B85" s="6"/>
      <c r="C85" s="5"/>
      <c r="D85" s="5"/>
      <c r="E85" s="7">
        <f>(E76)</f>
        <v>-844.1879999999999</v>
      </c>
    </row>
    <row r="86" spans="1:5" ht="12.75">
      <c r="A86" s="5" t="s">
        <v>64</v>
      </c>
      <c r="B86" s="6"/>
      <c r="C86" s="5"/>
      <c r="D86" s="5"/>
      <c r="E86" s="12">
        <f>(E85/E80)*100</f>
        <v>-29.73343082599672</v>
      </c>
    </row>
    <row r="87" spans="1:5" ht="12.75">
      <c r="A87" s="5"/>
      <c r="B87" s="6"/>
      <c r="C87" s="5"/>
      <c r="D87" s="5"/>
      <c r="E87" s="5"/>
    </row>
    <row r="88" spans="1:5" ht="12.75">
      <c r="A88" s="5" t="s">
        <v>499</v>
      </c>
      <c r="B88" s="6"/>
      <c r="C88" s="5"/>
      <c r="D88" s="5"/>
      <c r="E88" s="5"/>
    </row>
    <row r="89" spans="1:5" ht="12.75">
      <c r="A89" s="5" t="s">
        <v>498</v>
      </c>
      <c r="B89" s="6"/>
      <c r="C89" s="5"/>
      <c r="D89" s="5"/>
      <c r="E89" s="5"/>
    </row>
    <row r="90" spans="1:5" ht="12.75">
      <c r="A90" s="5" t="s">
        <v>473</v>
      </c>
      <c r="B90" s="6"/>
      <c r="C90" s="5"/>
      <c r="D90" s="5"/>
      <c r="E90" s="5"/>
    </row>
    <row r="91" spans="1:5" ht="12.75">
      <c r="A91" s="5" t="s">
        <v>65</v>
      </c>
      <c r="B91" s="6"/>
      <c r="C91" s="5"/>
      <c r="D91" s="5"/>
      <c r="E91" s="5"/>
    </row>
    <row r="92" spans="1:5" ht="12.75">
      <c r="A92" s="5"/>
      <c r="B92" s="6"/>
      <c r="C92" s="5"/>
      <c r="D92" s="5"/>
      <c r="E92" s="5"/>
    </row>
    <row r="93" spans="1:5" ht="12.75">
      <c r="A93" s="5" t="s">
        <v>442</v>
      </c>
      <c r="B93" s="6"/>
      <c r="C93" s="5"/>
      <c r="D93" s="5"/>
      <c r="E93" s="5"/>
    </row>
    <row r="94" spans="1:5" ht="12.75">
      <c r="A94" s="5" t="s">
        <v>443</v>
      </c>
      <c r="B94" s="6"/>
      <c r="C94" s="5"/>
      <c r="D94" s="5"/>
      <c r="E94" s="5"/>
    </row>
    <row r="95" spans="1:2" ht="12.75">
      <c r="A95" s="5" t="s">
        <v>446</v>
      </c>
      <c r="B95" s="4"/>
    </row>
    <row r="96" spans="1:2" ht="12.75">
      <c r="A96" s="5" t="s">
        <v>487</v>
      </c>
      <c r="B96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5" width="10.7109375" style="0" customWidth="1"/>
  </cols>
  <sheetData>
    <row r="1" spans="1:6" ht="12.75">
      <c r="A1" s="22" t="s">
        <v>87</v>
      </c>
      <c r="B1" s="3"/>
      <c r="C1" s="3"/>
      <c r="F1">
        <v>62</v>
      </c>
    </row>
    <row r="2" spans="1:3" ht="12.75">
      <c r="A2" s="22" t="s">
        <v>471</v>
      </c>
      <c r="B2" s="3"/>
      <c r="C2" s="3"/>
    </row>
    <row r="4" spans="1:5" ht="15.75">
      <c r="A4" s="30" t="s">
        <v>435</v>
      </c>
      <c r="B4" s="30"/>
      <c r="C4" s="30"/>
      <c r="D4" s="30"/>
      <c r="E4" s="30"/>
    </row>
    <row r="5" spans="1:5" ht="12.75">
      <c r="A5" s="1"/>
      <c r="B5" s="1"/>
      <c r="C5" s="1"/>
      <c r="D5" s="1"/>
      <c r="E5" s="1"/>
    </row>
    <row r="6" spans="1:5" ht="12.75">
      <c r="A6" s="1" t="s">
        <v>22</v>
      </c>
      <c r="B6" s="1" t="s">
        <v>427</v>
      </c>
      <c r="C6" s="1"/>
      <c r="D6" s="1"/>
      <c r="E6" s="1"/>
    </row>
    <row r="7" spans="1:5" ht="12.75">
      <c r="A7" s="1" t="s">
        <v>23</v>
      </c>
      <c r="B7" s="1" t="s">
        <v>109</v>
      </c>
      <c r="C7" s="1"/>
      <c r="D7" s="1"/>
      <c r="E7" s="1"/>
    </row>
    <row r="8" spans="1:5" ht="12.75">
      <c r="A8" s="1" t="s">
        <v>24</v>
      </c>
      <c r="B8" s="1" t="s">
        <v>109</v>
      </c>
      <c r="C8" s="1"/>
      <c r="D8" s="1"/>
      <c r="E8" s="1"/>
    </row>
    <row r="9" spans="1:5" ht="12.75">
      <c r="A9" s="1" t="s">
        <v>80</v>
      </c>
      <c r="B9" s="1" t="s">
        <v>237</v>
      </c>
      <c r="C9" s="1"/>
      <c r="D9" s="1"/>
      <c r="E9" s="1"/>
    </row>
    <row r="10" spans="1:5" ht="12.75">
      <c r="A10" s="1" t="s">
        <v>25</v>
      </c>
      <c r="B10" s="1" t="s">
        <v>93</v>
      </c>
      <c r="C10" s="1"/>
      <c r="D10" s="1"/>
      <c r="E10" s="1"/>
    </row>
    <row r="11" spans="1:5" ht="12.75">
      <c r="A11" s="1" t="s">
        <v>26</v>
      </c>
      <c r="B11" s="1" t="s">
        <v>496</v>
      </c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4"/>
      <c r="B13" s="15" t="s">
        <v>0</v>
      </c>
      <c r="C13" s="15" t="s">
        <v>3</v>
      </c>
      <c r="D13" s="15" t="s">
        <v>4</v>
      </c>
      <c r="E13" s="15" t="s">
        <v>7</v>
      </c>
    </row>
    <row r="14" spans="1:5" ht="12.75">
      <c r="A14" s="16" t="s">
        <v>9</v>
      </c>
      <c r="B14" s="16" t="s">
        <v>1</v>
      </c>
      <c r="C14" s="16" t="s">
        <v>1</v>
      </c>
      <c r="D14" s="16" t="s">
        <v>5</v>
      </c>
      <c r="E14" s="16" t="s">
        <v>8</v>
      </c>
    </row>
    <row r="15" spans="1:5" ht="12.75">
      <c r="A15" s="17"/>
      <c r="B15" s="18" t="s">
        <v>2</v>
      </c>
      <c r="C15" s="18" t="s">
        <v>0</v>
      </c>
      <c r="D15" s="18" t="s">
        <v>6</v>
      </c>
      <c r="E15" s="18" t="s">
        <v>6</v>
      </c>
    </row>
    <row r="16" spans="1:5" ht="12.75">
      <c r="A16" s="5" t="s">
        <v>10</v>
      </c>
      <c r="B16" s="6"/>
      <c r="C16" s="5"/>
      <c r="D16" s="5"/>
      <c r="E16" s="5"/>
    </row>
    <row r="17" spans="1:5" ht="12.75">
      <c r="A17" s="5" t="s">
        <v>11</v>
      </c>
      <c r="B17" s="6"/>
      <c r="C17" s="5"/>
      <c r="D17" s="5"/>
      <c r="E17" s="5"/>
    </row>
    <row r="18" spans="1:5" ht="12.75">
      <c r="A18" s="5" t="s">
        <v>40</v>
      </c>
      <c r="B18" s="6"/>
      <c r="C18" s="5"/>
      <c r="D18" s="5"/>
      <c r="E18" s="5"/>
    </row>
    <row r="19" spans="1:5" ht="12.75">
      <c r="A19" s="5" t="s">
        <v>111</v>
      </c>
      <c r="B19" s="6"/>
      <c r="C19" s="5"/>
      <c r="D19" s="7"/>
      <c r="E19" s="7"/>
    </row>
    <row r="20" spans="1:5" ht="12.75">
      <c r="A20" s="5" t="s">
        <v>101</v>
      </c>
      <c r="B20" s="6" t="s">
        <v>21</v>
      </c>
      <c r="C20" s="5">
        <v>5</v>
      </c>
      <c r="D20" s="7">
        <v>30</v>
      </c>
      <c r="E20" s="7">
        <f>(C20*D20)</f>
        <v>150</v>
      </c>
    </row>
    <row r="21" spans="1:5" ht="12.75">
      <c r="A21" s="5" t="s">
        <v>112</v>
      </c>
      <c r="B21" s="6"/>
      <c r="C21" s="5"/>
      <c r="D21" s="7"/>
      <c r="E21" s="7"/>
    </row>
    <row r="22" spans="1:5" ht="12.75">
      <c r="A22" s="5" t="s">
        <v>15</v>
      </c>
      <c r="B22" s="6" t="s">
        <v>21</v>
      </c>
      <c r="C22" s="5">
        <v>12</v>
      </c>
      <c r="D22" s="7">
        <v>30</v>
      </c>
      <c r="E22" s="7">
        <f>(C22*D22)</f>
        <v>360</v>
      </c>
    </row>
    <row r="23" spans="1:5" ht="12.75">
      <c r="A23" s="5" t="s">
        <v>115</v>
      </c>
      <c r="B23" s="6"/>
      <c r="C23" s="5"/>
      <c r="D23" s="7"/>
      <c r="E23" s="7"/>
    </row>
    <row r="24" spans="1:5" ht="12.75">
      <c r="A24" s="5" t="s">
        <v>116</v>
      </c>
      <c r="B24" s="6"/>
      <c r="C24" s="5"/>
      <c r="D24" s="7"/>
      <c r="E24" s="7"/>
    </row>
    <row r="25" spans="1:5" ht="12.75">
      <c r="A25" s="5" t="s">
        <v>162</v>
      </c>
      <c r="B25" s="6" t="s">
        <v>21</v>
      </c>
      <c r="C25" s="5">
        <v>32</v>
      </c>
      <c r="D25" s="7">
        <v>30</v>
      </c>
      <c r="E25" s="7">
        <f>(C25*D25)</f>
        <v>960</v>
      </c>
    </row>
    <row r="26" spans="1:5" ht="12.75">
      <c r="A26" s="19" t="s">
        <v>33</v>
      </c>
      <c r="B26" s="20"/>
      <c r="C26" s="19">
        <f>SUM(C19:C25)</f>
        <v>49</v>
      </c>
      <c r="D26" s="19"/>
      <c r="E26" s="21">
        <f>SUM(E19:E25)</f>
        <v>1470</v>
      </c>
    </row>
    <row r="27" spans="1:5" ht="12.75">
      <c r="A27" s="5"/>
      <c r="B27" s="6"/>
      <c r="C27" s="5"/>
      <c r="D27" s="5"/>
      <c r="E27" s="5"/>
    </row>
    <row r="28" spans="1:5" ht="12.75">
      <c r="A28" s="5" t="s">
        <v>103</v>
      </c>
      <c r="B28" s="6"/>
      <c r="C28" s="5"/>
      <c r="D28" s="5"/>
      <c r="E28" s="5"/>
    </row>
    <row r="29" spans="1:5" ht="12.75">
      <c r="A29" s="5" t="s">
        <v>433</v>
      </c>
      <c r="B29" s="6"/>
      <c r="C29" s="5"/>
      <c r="D29" s="7"/>
      <c r="E29" s="7"/>
    </row>
    <row r="30" spans="1:5" ht="12.75">
      <c r="A30" s="5" t="s">
        <v>436</v>
      </c>
      <c r="B30" s="6" t="s">
        <v>30</v>
      </c>
      <c r="C30" s="5">
        <v>250</v>
      </c>
      <c r="D30" s="7">
        <v>0.75</v>
      </c>
      <c r="E30" s="7">
        <f>(C30*D30)</f>
        <v>187.5</v>
      </c>
    </row>
    <row r="31" spans="1:5" ht="12.75">
      <c r="A31" s="5" t="s">
        <v>163</v>
      </c>
      <c r="B31" s="11"/>
      <c r="C31" s="5"/>
      <c r="D31" s="7"/>
      <c r="E31" s="7"/>
    </row>
    <row r="32" spans="1:5" ht="12.75">
      <c r="A32" s="19" t="s">
        <v>34</v>
      </c>
      <c r="B32" s="20"/>
      <c r="C32" s="19"/>
      <c r="D32" s="19"/>
      <c r="E32" s="21">
        <f>SUM(E29:E31)</f>
        <v>187.5</v>
      </c>
    </row>
    <row r="33" spans="1:5" ht="12.75">
      <c r="A33" s="5"/>
      <c r="B33" s="6"/>
      <c r="C33" s="5"/>
      <c r="D33" s="5"/>
      <c r="E33" s="5"/>
    </row>
    <row r="34" spans="1:5" ht="12.75">
      <c r="A34" s="5" t="s">
        <v>32</v>
      </c>
      <c r="B34" s="6"/>
      <c r="C34" s="5"/>
      <c r="D34" s="5"/>
      <c r="E34" s="5"/>
    </row>
    <row r="35" spans="1:5" ht="12.75">
      <c r="A35" s="5" t="s">
        <v>77</v>
      </c>
      <c r="B35" s="6"/>
      <c r="C35" s="5"/>
      <c r="D35" s="5"/>
      <c r="E35" s="7">
        <f>(E26+E32)*10/100</f>
        <v>165.75</v>
      </c>
    </row>
    <row r="36" spans="1:5" ht="12.75">
      <c r="A36" s="19" t="s">
        <v>35</v>
      </c>
      <c r="B36" s="20"/>
      <c r="C36" s="19"/>
      <c r="D36" s="19"/>
      <c r="E36" s="21">
        <f>SUM(E35)</f>
        <v>165.75</v>
      </c>
    </row>
    <row r="37" spans="1:5" ht="12.75">
      <c r="A37" s="1" t="s">
        <v>36</v>
      </c>
      <c r="B37" s="8"/>
      <c r="C37" s="1"/>
      <c r="D37" s="1"/>
      <c r="E37" s="9">
        <f>(E26+E32+E36)</f>
        <v>1823.25</v>
      </c>
    </row>
    <row r="38" spans="1:5" ht="12.75">
      <c r="A38" s="5"/>
      <c r="B38" s="6"/>
      <c r="C38" s="5"/>
      <c r="D38" s="5"/>
      <c r="E38" s="5"/>
    </row>
    <row r="39" spans="1:5" ht="12.75">
      <c r="A39" s="5" t="s">
        <v>37</v>
      </c>
      <c r="B39" s="6"/>
      <c r="C39" s="5"/>
      <c r="D39" s="5"/>
      <c r="E39" s="5"/>
    </row>
    <row r="40" spans="1:5" ht="12.75">
      <c r="A40" s="5" t="s">
        <v>486</v>
      </c>
      <c r="B40" s="6"/>
      <c r="C40" s="5"/>
      <c r="D40" s="5"/>
      <c r="E40" s="7">
        <f>((E37)*1.92*12/100)</f>
        <v>420.0768</v>
      </c>
    </row>
    <row r="41" spans="1:5" ht="12.75">
      <c r="A41" s="1" t="s">
        <v>38</v>
      </c>
      <c r="B41" s="8"/>
      <c r="C41" s="1"/>
      <c r="D41" s="1"/>
      <c r="E41" s="9">
        <f>(E40)</f>
        <v>420.0768</v>
      </c>
    </row>
    <row r="42" spans="1:5" ht="12.75">
      <c r="A42" s="5"/>
      <c r="B42" s="6"/>
      <c r="C42" s="5"/>
      <c r="D42" s="5"/>
      <c r="E42" s="5"/>
    </row>
    <row r="43" spans="1:5" ht="15.75">
      <c r="A43" s="2" t="s">
        <v>82</v>
      </c>
      <c r="B43" s="10"/>
      <c r="C43" s="2"/>
      <c r="D43" s="2"/>
      <c r="E43" s="13">
        <f>(E37+E41)</f>
        <v>2243.3268</v>
      </c>
    </row>
    <row r="44" spans="1:5" ht="12.75">
      <c r="A44" s="5"/>
      <c r="B44" s="6"/>
      <c r="C44" s="5"/>
      <c r="D44" s="5"/>
      <c r="E44" s="5"/>
    </row>
    <row r="45" spans="1:5" ht="12.75">
      <c r="A45" s="5" t="s">
        <v>84</v>
      </c>
      <c r="B45" s="6"/>
      <c r="C45" s="5"/>
      <c r="D45" s="5"/>
      <c r="E45" s="5"/>
    </row>
    <row r="46" spans="1:5" ht="12.75">
      <c r="A46" s="5" t="s">
        <v>53</v>
      </c>
      <c r="B46" s="6"/>
      <c r="C46" s="5"/>
      <c r="D46" s="5"/>
      <c r="E46" s="5">
        <v>40000</v>
      </c>
    </row>
    <row r="47" spans="1:5" ht="12.75">
      <c r="A47" s="5" t="s">
        <v>52</v>
      </c>
      <c r="B47" s="6"/>
      <c r="C47" s="5"/>
      <c r="D47" s="5"/>
      <c r="E47" s="7">
        <v>0.07</v>
      </c>
    </row>
    <row r="48" spans="1:5" ht="12.75">
      <c r="A48" s="5" t="s">
        <v>51</v>
      </c>
      <c r="B48" s="6"/>
      <c r="C48" s="5"/>
      <c r="D48" s="5"/>
      <c r="E48" s="7">
        <f>(E46*E47)</f>
        <v>2800.0000000000005</v>
      </c>
    </row>
    <row r="49" spans="1:5" ht="12.75">
      <c r="A49" s="5"/>
      <c r="B49" s="6"/>
      <c r="C49" s="5"/>
      <c r="D49" s="5"/>
      <c r="E49" s="5"/>
    </row>
    <row r="50" spans="1:5" ht="12.75">
      <c r="A50" s="5"/>
      <c r="B50" s="6"/>
      <c r="C50" s="5"/>
      <c r="D50" s="5"/>
      <c r="E50" s="5"/>
    </row>
    <row r="51" spans="1:5" ht="12.75">
      <c r="A51" s="5"/>
      <c r="B51" s="6"/>
      <c r="C51" s="5"/>
      <c r="D51" s="5"/>
      <c r="E51" s="5"/>
    </row>
    <row r="52" spans="1:5" ht="12.75">
      <c r="A52" s="5"/>
      <c r="B52" s="6"/>
      <c r="C52" s="5"/>
      <c r="D52" s="5"/>
      <c r="E52" s="5"/>
    </row>
    <row r="53" spans="1:5" ht="12.75">
      <c r="A53" s="5"/>
      <c r="B53" s="6"/>
      <c r="C53" s="5"/>
      <c r="D53" s="5"/>
      <c r="E53" s="5"/>
    </row>
    <row r="54" spans="1:5" ht="12.75">
      <c r="A54" s="5"/>
      <c r="B54" s="6"/>
      <c r="C54" s="5"/>
      <c r="D54" s="5"/>
      <c r="E54" s="5"/>
    </row>
    <row r="55" spans="1:5" ht="12.75">
      <c r="A55" s="5"/>
      <c r="B55" s="6"/>
      <c r="C55" s="5"/>
      <c r="D55" s="5"/>
      <c r="E55" s="5"/>
    </row>
    <row r="56" spans="1:5" ht="12.75">
      <c r="A56" s="5"/>
      <c r="B56" s="6"/>
      <c r="C56" s="5"/>
      <c r="D56" s="5"/>
      <c r="E56" s="5"/>
    </row>
    <row r="57" spans="1:5" ht="12.75">
      <c r="A57" s="5"/>
      <c r="B57" s="6"/>
      <c r="C57" s="5"/>
      <c r="D57" s="5"/>
      <c r="E57" s="5"/>
    </row>
    <row r="58" spans="1:5" ht="12.75">
      <c r="A58" s="5"/>
      <c r="B58" s="6"/>
      <c r="C58" s="5"/>
      <c r="D58" s="5"/>
      <c r="E58" s="5"/>
    </row>
    <row r="59" spans="1:5" ht="12.75">
      <c r="A59" s="5"/>
      <c r="B59" s="6"/>
      <c r="C59" s="5"/>
      <c r="D59" s="5"/>
      <c r="E59" s="5"/>
    </row>
    <row r="60" spans="1:5" ht="12.75">
      <c r="A60" s="5"/>
      <c r="B60" s="6"/>
      <c r="C60" s="5"/>
      <c r="D60" s="5"/>
      <c r="E60" s="5"/>
    </row>
    <row r="61" spans="1:5" ht="12.75">
      <c r="A61" s="5"/>
      <c r="B61" s="6"/>
      <c r="C61" s="5"/>
      <c r="D61" s="5"/>
      <c r="E61" s="5"/>
    </row>
    <row r="62" spans="1:5" ht="12.75">
      <c r="A62" s="5"/>
      <c r="B62" s="6"/>
      <c r="C62" s="5"/>
      <c r="D62" s="5"/>
      <c r="E62" s="5"/>
    </row>
    <row r="63" spans="1:6" ht="12.75">
      <c r="A63" s="5"/>
      <c r="B63" s="6"/>
      <c r="C63" s="5"/>
      <c r="D63" s="5"/>
      <c r="E63" s="5"/>
      <c r="F63">
        <v>63</v>
      </c>
    </row>
    <row r="64" spans="1:5" ht="12.75">
      <c r="A64" s="5"/>
      <c r="B64" s="6"/>
      <c r="C64" s="5"/>
      <c r="D64" s="5"/>
      <c r="E64" s="5"/>
    </row>
    <row r="65" spans="1:5" ht="12.75">
      <c r="A65" s="5"/>
      <c r="B65" s="6"/>
      <c r="C65" s="5"/>
      <c r="D65" s="5"/>
      <c r="E65" s="5"/>
    </row>
    <row r="66" spans="1:5" ht="12.75">
      <c r="A66" s="5"/>
      <c r="B66" s="6"/>
      <c r="C66" s="5"/>
      <c r="D66" s="5"/>
      <c r="E66" s="7"/>
    </row>
    <row r="67" spans="1:5" ht="12.75">
      <c r="A67" s="5"/>
      <c r="B67" s="6"/>
      <c r="C67" s="5"/>
      <c r="D67" s="5"/>
      <c r="E67" s="7"/>
    </row>
    <row r="68" spans="1:5" ht="12.75">
      <c r="A68" s="5" t="s">
        <v>164</v>
      </c>
      <c r="B68" s="6"/>
      <c r="C68" s="5"/>
      <c r="D68" s="5"/>
      <c r="E68" s="7"/>
    </row>
    <row r="69" spans="1:5" ht="12.75">
      <c r="A69" s="5" t="s">
        <v>54</v>
      </c>
      <c r="B69" s="6" t="s">
        <v>30</v>
      </c>
      <c r="C69" s="5">
        <f>(E46)*5/100</f>
        <v>2000</v>
      </c>
      <c r="D69" s="5"/>
      <c r="E69" s="7">
        <f>(C69)*E47</f>
        <v>140</v>
      </c>
    </row>
    <row r="70" spans="1:5" ht="12.75">
      <c r="A70" s="5" t="s">
        <v>55</v>
      </c>
      <c r="B70" s="6" t="s">
        <v>30</v>
      </c>
      <c r="C70" s="5">
        <f>(E46)*95/100</f>
        <v>38000</v>
      </c>
      <c r="D70" s="5"/>
      <c r="E70" s="7">
        <f>(C70)*E47</f>
        <v>2660.0000000000005</v>
      </c>
    </row>
    <row r="71" spans="1:5" ht="12.75">
      <c r="A71" s="5" t="s">
        <v>56</v>
      </c>
      <c r="B71" s="6"/>
      <c r="C71" s="5"/>
      <c r="D71" s="5"/>
      <c r="E71" s="7">
        <f>(E70-E43)</f>
        <v>416.67320000000063</v>
      </c>
    </row>
    <row r="72" spans="1:5" ht="12.75">
      <c r="A72" s="5"/>
      <c r="B72" s="6"/>
      <c r="C72" s="5"/>
      <c r="D72" s="5"/>
      <c r="E72" s="7"/>
    </row>
    <row r="73" spans="1:5" ht="12.75">
      <c r="A73" s="5" t="s">
        <v>86</v>
      </c>
      <c r="B73" s="6"/>
      <c r="C73" s="5"/>
      <c r="D73" s="5"/>
      <c r="E73" s="7"/>
    </row>
    <row r="74" spans="1:5" ht="12.75">
      <c r="A74" s="5" t="s">
        <v>57</v>
      </c>
      <c r="B74" s="6"/>
      <c r="C74" s="5"/>
      <c r="D74" s="5"/>
      <c r="E74" s="7">
        <f>(E48)</f>
        <v>2800.0000000000005</v>
      </c>
    </row>
    <row r="75" spans="1:5" ht="12.75">
      <c r="A75" s="5" t="s">
        <v>58</v>
      </c>
      <c r="B75" s="6"/>
      <c r="C75" s="5"/>
      <c r="D75" s="5"/>
      <c r="E75" s="7">
        <f>(E43)</f>
        <v>2243.3268</v>
      </c>
    </row>
    <row r="76" spans="1:5" ht="12.75">
      <c r="A76" s="5" t="s">
        <v>59</v>
      </c>
      <c r="B76" s="6"/>
      <c r="C76" s="5"/>
      <c r="D76" s="5"/>
      <c r="E76" s="7">
        <f>(E74-E75)</f>
        <v>556.6732000000006</v>
      </c>
    </row>
    <row r="77" spans="1:5" ht="12.75">
      <c r="A77" s="5" t="s">
        <v>60</v>
      </c>
      <c r="B77" s="6"/>
      <c r="C77" s="5"/>
      <c r="D77" s="5"/>
      <c r="E77" s="7">
        <v>0.07</v>
      </c>
    </row>
    <row r="78" spans="1:5" ht="12.75">
      <c r="A78" s="5" t="s">
        <v>61</v>
      </c>
      <c r="B78" s="6"/>
      <c r="C78" s="5"/>
      <c r="D78" s="5"/>
      <c r="E78" s="7">
        <f>(E43/E46)</f>
        <v>0.056083169999999995</v>
      </c>
    </row>
    <row r="79" spans="1:5" ht="12.75">
      <c r="A79" s="5" t="s">
        <v>62</v>
      </c>
      <c r="B79" s="6"/>
      <c r="C79" s="5"/>
      <c r="D79" s="5"/>
      <c r="E79" s="7">
        <f>(E77-E78)</f>
        <v>0.013916830000000012</v>
      </c>
    </row>
    <row r="80" spans="1:5" ht="12.75">
      <c r="A80" s="5" t="s">
        <v>63</v>
      </c>
      <c r="B80" s="6"/>
      <c r="C80" s="5"/>
      <c r="D80" s="5"/>
      <c r="E80" s="7">
        <f>(E71)</f>
        <v>416.67320000000063</v>
      </c>
    </row>
    <row r="81" spans="1:5" ht="12.75">
      <c r="A81" s="5" t="s">
        <v>64</v>
      </c>
      <c r="B81" s="6"/>
      <c r="C81" s="5"/>
      <c r="D81" s="5"/>
      <c r="E81" s="12">
        <f>(E80/E75)*100</f>
        <v>18.573896589654286</v>
      </c>
    </row>
    <row r="82" spans="1:5" ht="12.75">
      <c r="A82" s="5"/>
      <c r="B82" s="6"/>
      <c r="C82" s="5"/>
      <c r="D82" s="5"/>
      <c r="E82" s="5"/>
    </row>
    <row r="83" spans="1:5" ht="12.75">
      <c r="A83" s="5" t="s">
        <v>499</v>
      </c>
      <c r="B83" s="6"/>
      <c r="C83" s="5"/>
      <c r="D83" s="5"/>
      <c r="E83" s="5"/>
    </row>
    <row r="84" spans="1:5" ht="12.75">
      <c r="A84" s="5" t="s">
        <v>498</v>
      </c>
      <c r="B84" s="6"/>
      <c r="C84" s="5"/>
      <c r="D84" s="5"/>
      <c r="E84" s="5"/>
    </row>
    <row r="85" spans="1:5" ht="12.75">
      <c r="A85" s="5" t="s">
        <v>473</v>
      </c>
      <c r="B85" s="6"/>
      <c r="C85" s="5"/>
      <c r="D85" s="5"/>
      <c r="E85" s="5"/>
    </row>
    <row r="86" spans="1:5" ht="12.75">
      <c r="A86" s="5" t="s">
        <v>65</v>
      </c>
      <c r="B86" s="6"/>
      <c r="C86" s="5"/>
      <c r="D86" s="5"/>
      <c r="E86" s="5"/>
    </row>
    <row r="87" spans="1:5" ht="12.75">
      <c r="A87" s="5"/>
      <c r="B87" s="6"/>
      <c r="C87" s="5"/>
      <c r="D87" s="5"/>
      <c r="E87" s="5"/>
    </row>
    <row r="88" spans="1:5" ht="12.75">
      <c r="A88" s="5" t="s">
        <v>447</v>
      </c>
      <c r="B88" s="6"/>
      <c r="C88" s="5"/>
      <c r="D88" s="5"/>
      <c r="E88" s="5"/>
    </row>
    <row r="89" spans="1:5" ht="12.75">
      <c r="A89" s="5" t="s">
        <v>444</v>
      </c>
      <c r="B89" s="6"/>
      <c r="C89" s="5"/>
      <c r="D89" s="5"/>
      <c r="E89" s="5"/>
    </row>
    <row r="90" spans="1:2" ht="12.75">
      <c r="A90" s="5" t="s">
        <v>446</v>
      </c>
      <c r="B90" s="4"/>
    </row>
    <row r="91" spans="1:2" ht="12.75">
      <c r="A91" s="5" t="s">
        <v>487</v>
      </c>
      <c r="B91" s="4"/>
    </row>
  </sheetData>
  <sheetProtection/>
  <mergeCells count="1">
    <mergeCell ref="A4:E4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Computo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Regional Agraria</dc:creator>
  <cp:keywords/>
  <dc:description/>
  <cp:lastModifiedBy>Gladys</cp:lastModifiedBy>
  <cp:lastPrinted>2013-09-16T16:09:46Z</cp:lastPrinted>
  <dcterms:created xsi:type="dcterms:W3CDTF">1999-02-12T22:41:28Z</dcterms:created>
  <dcterms:modified xsi:type="dcterms:W3CDTF">2014-10-14T14:09:24Z</dcterms:modified>
  <cp:category/>
  <cp:version/>
  <cp:contentType/>
  <cp:contentStatus/>
</cp:coreProperties>
</file>